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0" windowWidth="15840" windowHeight="11700" tabRatio="817" activeTab="11"/>
  </bookViews>
  <sheets>
    <sheet name="1.인구추이" sheetId="1" r:id="rId1"/>
    <sheet name="2.읍면동별 세대및인구" sheetId="2" r:id="rId2"/>
    <sheet name="3.행정구역별세대및인구" sheetId="3" r:id="rId3"/>
    <sheet name="4.연령(5세계급)및성별인구" sheetId="4" r:id="rId4"/>
    <sheet name="5.인구동태" sheetId="5" r:id="rId5"/>
    <sheet name="6.인구이동 " sheetId="6" r:id="rId6"/>
    <sheet name="6-1.읍.면.동별 인구이동" sheetId="7" r:id="rId7"/>
    <sheet name="7.외국인국적별등록현황" sheetId="8" r:id="rId8"/>
    <sheet name="8.외국인과의혼인" sheetId="9" r:id="rId9"/>
    <sheet name="9.사망원인별사망" sheetId="10" r:id="rId10"/>
    <sheet name="10.여성가구주현황" sheetId="11" r:id="rId11"/>
    <sheet name="11. 다문화 가구 및 가구원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._접수우편물" localSheetId="2">#REF!</definedName>
    <definedName name="_1._접수우편물" localSheetId="3">#REF!</definedName>
    <definedName name="_1._접수우편물" localSheetId="4">#REF!</definedName>
    <definedName name="_1._접수우편물" localSheetId="8">#REF!</definedName>
    <definedName name="_1._접수우편물">#REF!</definedName>
    <definedName name="_2._배달우편물">'[3]배달물수'!$A$2</definedName>
    <definedName name="_3._우편세입" localSheetId="2">#REF!</definedName>
    <definedName name="_3._우편세입" localSheetId="3">#REF!</definedName>
    <definedName name="_3._우편세입" localSheetId="4">#REF!</definedName>
    <definedName name="_3._우편세입" localSheetId="8">#REF!</definedName>
    <definedName name="_3._우편세입">#REF!</definedName>
    <definedName name="1_저수지" localSheetId="2">#REF!</definedName>
    <definedName name="1_저수지" localSheetId="3">#REF!</definedName>
    <definedName name="1_저수지" localSheetId="4">#REF!</definedName>
    <definedName name="1_저수지" localSheetId="8">#REF!</definedName>
    <definedName name="1_저수지">#REF!</definedName>
    <definedName name="10_방조제" localSheetId="2">#REF!</definedName>
    <definedName name="10_방조제" localSheetId="3">#REF!</definedName>
    <definedName name="10_방조제" localSheetId="4">#REF!</definedName>
    <definedName name="10_방조제" localSheetId="8">#REF!</definedName>
    <definedName name="10_방조제">#REF!</definedName>
    <definedName name="2_양수장" localSheetId="2">#REF!</definedName>
    <definedName name="2_양수장" localSheetId="3">#REF!</definedName>
    <definedName name="2_양수장" localSheetId="4">#REF!</definedName>
    <definedName name="2_양수장" localSheetId="8">#REF!</definedName>
    <definedName name="2_양수장">#REF!</definedName>
    <definedName name="3_배수장" localSheetId="2">#REF!</definedName>
    <definedName name="3_배수장" localSheetId="3">#REF!</definedName>
    <definedName name="3_배수장" localSheetId="4">#REF!</definedName>
    <definedName name="3_배수장" localSheetId="8">#REF!</definedName>
    <definedName name="3_배수장">#REF!</definedName>
    <definedName name="4_양배수장" localSheetId="2">#REF!</definedName>
    <definedName name="4_양배수장" localSheetId="3">#REF!</definedName>
    <definedName name="4_양배수장" localSheetId="4">#REF!</definedName>
    <definedName name="4_양배수장" localSheetId="8">#REF!</definedName>
    <definedName name="4_양배수장">#REF!</definedName>
    <definedName name="5_취입보" localSheetId="2">#REF!</definedName>
    <definedName name="5_취입보" localSheetId="3">#REF!</definedName>
    <definedName name="5_취입보" localSheetId="4">#REF!</definedName>
    <definedName name="5_취입보" localSheetId="8">#REF!</definedName>
    <definedName name="5_취입보">#REF!</definedName>
    <definedName name="6_집수암거" localSheetId="2">#REF!</definedName>
    <definedName name="6_집수암거" localSheetId="3">#REF!</definedName>
    <definedName name="6_집수암거" localSheetId="4">#REF!</definedName>
    <definedName name="6_집수암거" localSheetId="8">#REF!</definedName>
    <definedName name="6_집수암거">#REF!</definedName>
    <definedName name="7_집수정" localSheetId="2">#REF!</definedName>
    <definedName name="7_집수정" localSheetId="3">#REF!</definedName>
    <definedName name="7_집수정" localSheetId="4">#REF!</definedName>
    <definedName name="7_집수정" localSheetId="8">#REF!</definedName>
    <definedName name="7_집수정">#REF!</definedName>
    <definedName name="8_대형관정" localSheetId="2">#REF!</definedName>
    <definedName name="8_대형관정" localSheetId="3">#REF!</definedName>
    <definedName name="8_대형관정" localSheetId="4">#REF!</definedName>
    <definedName name="8_대형관정" localSheetId="8">#REF!</definedName>
    <definedName name="8_대형관정">#REF!</definedName>
    <definedName name="9_소형관정" localSheetId="2">#REF!</definedName>
    <definedName name="9_소형관정" localSheetId="3">#REF!</definedName>
    <definedName name="9_소형관정" localSheetId="4">#REF!</definedName>
    <definedName name="9_소형관정" localSheetId="8">#REF!</definedName>
    <definedName name="9_소형관정">#REF!</definedName>
    <definedName name="a" localSheetId="2">#REF!</definedName>
    <definedName name="a" localSheetId="8">#REF!</definedName>
    <definedName name="a">#REF!</definedName>
    <definedName name="aaa" localSheetId="2">#REF!</definedName>
    <definedName name="aaa" localSheetId="3">#REF!</definedName>
    <definedName name="aaa" localSheetId="8">#REF!</definedName>
    <definedName name="aaa">#REF!</definedName>
    <definedName name="DataStateRange" localSheetId="2" hidden="1">'[15]총액조회신탁'!$A$5,'[15]총액조회신탁'!$A$7,'[15]총액조회신탁'!$A$34:$C$38,'[15]총액조회신탁'!$E$4,'[15]총액조회신탁'!$E$8,'[15]총액조회신탁'!$A$40:$A$41</definedName>
    <definedName name="DataStateRange" localSheetId="8" hidden="1">'[15]총액조회신탁'!$A$5,'[15]총액조회신탁'!$A$7,'[15]총액조회신탁'!$A$34:$C$38,'[15]총액조회신탁'!$E$4,'[15]총액조회신탁'!$E$8,'[15]총액조회신탁'!$A$40:$A$41</definedName>
    <definedName name="DataStateRange" hidden="1">'[15]총액조회신탁'!$A$5,'[15]총액조회신탁'!$A$7,'[15]총액조회신탁'!$A$34:$C$38,'[15]총액조회신탁'!$E$4,'[15]총액조회신탁'!$E$8,'[15]총액조회신탁'!$A$40:$A$41</definedName>
    <definedName name="_xlnm.Print_Area" localSheetId="11">'11. 다문화 가구 및 가구원'!$A$1:$H$17</definedName>
    <definedName name="_xlnm.Print_Area" localSheetId="2">'3.행정구역별세대및인구'!$A$1:$M$542</definedName>
    <definedName name="_xlnm.Print_Area" localSheetId="6">'6-1.읍.면.동별 인구이동'!$A$1:$AC$46</definedName>
    <definedName name="_xlnm.Print_Area" localSheetId="8">'8.외국인과의혼인'!$A$1:$F$15</definedName>
    <definedName name="rnr">'[4]0110원본'!$A$1:$ET$32</definedName>
    <definedName name="s" localSheetId="2">#REF!</definedName>
    <definedName name="s" localSheetId="8">#REF!</definedName>
    <definedName name="s">#REF!</definedName>
    <definedName name="나._세입실적비교" localSheetId="2">#REF!</definedName>
    <definedName name="나._세입실적비교" localSheetId="3">#REF!</definedName>
    <definedName name="나._세입실적비교" localSheetId="4">#REF!</definedName>
    <definedName name="나._세입실적비교" localSheetId="8">#REF!</definedName>
    <definedName name="나._세입실적비교">#REF!</definedName>
    <definedName name="나._접수물량과_배달물량_비교">'[3]접수대배달'!$A$1</definedName>
    <definedName name="다._우편물량과_세입실적" localSheetId="2">#REF!</definedName>
    <definedName name="다._우편물량과_세입실적" localSheetId="3">#REF!</definedName>
    <definedName name="다._우편물량과_세입실적" localSheetId="4">#REF!</definedName>
    <definedName name="다._우편물량과_세입실적" localSheetId="8">#REF!</definedName>
    <definedName name="다._우편물량과_세입실적">#REF!</definedName>
    <definedName name="다._체신청별_접수물량">'[3]청별접수'!$A$1</definedName>
    <definedName name="라._종별_접수량_총괄">'[3]종별접수'!$A$1</definedName>
    <definedName name="라._체신청별_세입목표_대_실적" localSheetId="2">#REF!</definedName>
    <definedName name="라._체신청별_세입목표_대_실적" localSheetId="3">#REF!</definedName>
    <definedName name="라._체신청별_세입목표_대_실적" localSheetId="4">#REF!</definedName>
    <definedName name="라._체신청별_세입목표_대_실적" localSheetId="8">#REF!</definedName>
    <definedName name="라._체신청별_세입목표_대_실적">#REF!</definedName>
    <definedName name="마._종별_접수량_및_구성비__국내" localSheetId="2">#REF!</definedName>
    <definedName name="마._종별_접수량_및_구성비__국내" localSheetId="3">#REF!</definedName>
    <definedName name="마._종별_접수량_및_구성비__국내" localSheetId="4">#REF!</definedName>
    <definedName name="마._종별_접수량_및_구성비__국내" localSheetId="8">#REF!</definedName>
    <definedName name="마._종별_접수량_및_구성비__국내">#REF!</definedName>
    <definedName name="마._체신청별_전년대비_세입실적" localSheetId="2">#REF!</definedName>
    <definedName name="마._체신청별_전년대비_세입실적" localSheetId="3">#REF!</definedName>
    <definedName name="마._체신청별_전년대비_세입실적" localSheetId="4">#REF!</definedName>
    <definedName name="마._체신청별_전년대비_세입실적" localSheetId="8">#REF!</definedName>
    <definedName name="마._체신청별_전년대비_세입실적">#REF!</definedName>
    <definedName name="바._종별_접수량__국제" localSheetId="2">#REF!</definedName>
    <definedName name="바._종별_접수량__국제" localSheetId="3">#REF!</definedName>
    <definedName name="바._종별_접수량__국제" localSheetId="4">#REF!</definedName>
    <definedName name="바._종별_접수량__국제" localSheetId="8">#REF!</definedName>
    <definedName name="바._종별_접수량__국제">#REF!</definedName>
    <definedName name="바._항목별_세입실적">'[3]항목별세입'!$A$1</definedName>
    <definedName name="방조제" localSheetId="2">#REF!</definedName>
    <definedName name="방조제" localSheetId="8">#REF!</definedName>
    <definedName name="방조제">#REF!</definedName>
    <definedName name="사._국제특급우편물_접수실적__당월">'[3]국제특급'!$A$1</definedName>
    <definedName name="사._요금별·후납_우편물량">'[3]별후납'!$A$1</definedName>
    <definedName name="세입비1">'[5]0110원본'!$A$1:$ET$32</definedName>
    <definedName name="식료품" localSheetId="2">#REF!</definedName>
    <definedName name="식료품" localSheetId="8">#REF!</definedName>
    <definedName name="식료품">#REF!</definedName>
    <definedName name="ㅇㅇ">#REF!</definedName>
    <definedName name="ㅇㅇㅇㅇㅇ">#REF!</definedName>
    <definedName name="우편">#REF!</definedName>
    <definedName name="읍면" localSheetId="2">#REF!</definedName>
    <definedName name="읍면" localSheetId="8">#REF!</definedName>
    <definedName name="읍면">#REF!</definedName>
    <definedName name="읍면동" localSheetId="2">#REF!</definedName>
    <definedName name="읍면동" localSheetId="3">#REF!</definedName>
    <definedName name="읍면동" localSheetId="4">#REF!</definedName>
    <definedName name="읍면동" localSheetId="8">#REF!</definedName>
    <definedName name="읍면동">#REF!</definedName>
    <definedName name="이사분기" localSheetId="2">#REF!</definedName>
    <definedName name="이사분기" localSheetId="8">#REF!</definedName>
    <definedName name="이사분기">#REF!</definedName>
    <definedName name="인구이동" localSheetId="2">#REF!</definedName>
    <definedName name="인구이동" localSheetId="8">#REF!</definedName>
    <definedName name="인구이동">#REF!</definedName>
    <definedName name="일사분가" localSheetId="2">#REF!</definedName>
    <definedName name="일사분가" localSheetId="8">#REF!</definedName>
    <definedName name="일사분가">#REF!</definedName>
    <definedName name="일사분기" localSheetId="2">#REF!</definedName>
    <definedName name="일사분기" localSheetId="8">#REF!</definedName>
    <definedName name="일사분기">#REF!</definedName>
    <definedName name="자료제공" localSheetId="2">#REF!</definedName>
    <definedName name="자료제공" localSheetId="8">#REF!</definedName>
    <definedName name="자료제공">#REF!</definedName>
    <definedName name="자료제공__통계청_서산출장소__직__행정6급__성명__엄봉섭" localSheetId="1">#REF!</definedName>
    <definedName name="자료제공__통계청_서산출장소__직__행정6급__성명__엄봉섭" localSheetId="2">#REF!</definedName>
    <definedName name="자료제공__통계청_서산출장소__직__행정6급__성명__엄봉섭" localSheetId="3">#REF!</definedName>
    <definedName name="자료제공__통계청_서산출장소__직__행정6급__성명__엄봉섭" localSheetId="8">#REF!</definedName>
    <definedName name="자료제공__통계청_서산출장소__직__행정6급__성명__엄봉섭">#REF!</definedName>
    <definedName name="저수지" localSheetId="2">#REF!</definedName>
    <definedName name="저수지" localSheetId="8">#REF!</definedName>
    <definedName name="저수지">#REF!</definedName>
    <definedName name="접수종별">#REF!</definedName>
    <definedName name="하나" localSheetId="2">#REF!</definedName>
    <definedName name="하나" localSheetId="3">#REF!</definedName>
    <definedName name="하나" localSheetId="8">#REF!</definedName>
    <definedName name="하나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6" authorId="0">
      <text>
        <r>
          <rPr>
            <b/>
            <sz val="9"/>
            <color indexed="8"/>
            <rFont val="돋움"/>
            <family val="3"/>
          </rPr>
          <t>한국인수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 xml:space="preserve">세대수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돋움"/>
            <family val="3"/>
          </rPr>
          <t>보건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사회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복지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보건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사망원인시군구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사망원인</t>
        </r>
        <r>
          <rPr>
            <b/>
            <sz val="9"/>
            <color indexed="8"/>
            <rFont val="Tahoma"/>
            <family val="2"/>
          </rPr>
          <t>(50</t>
        </r>
        <r>
          <rPr>
            <b/>
            <sz val="9"/>
            <color indexed="8"/>
            <rFont val="돋움"/>
            <family val="3"/>
          </rPr>
          <t>항목</t>
        </r>
        <r>
          <rPr>
            <b/>
            <sz val="9"/>
            <color indexed="8"/>
            <rFont val="Tahoma"/>
            <family val="2"/>
          </rPr>
          <t>)/</t>
        </r>
        <r>
          <rPr>
            <b/>
            <sz val="9"/>
            <color indexed="8"/>
            <rFont val="돋움"/>
            <family val="3"/>
          </rPr>
          <t>성</t>
        </r>
        <r>
          <rPr>
            <b/>
            <sz val="9"/>
            <color indexed="8"/>
            <rFont val="Tahoma"/>
            <family val="2"/>
          </rPr>
          <t xml:space="preserve">/ </t>
        </r>
        <r>
          <rPr>
            <b/>
            <sz val="9"/>
            <color indexed="8"/>
            <rFont val="돋움"/>
            <family val="3"/>
          </rPr>
          <t>사망자수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6" authorId="0">
      <text>
        <r>
          <rPr>
            <sz val="9"/>
            <rFont val="Tahoma"/>
            <family val="2"/>
          </rPr>
          <t>한국인수/세대수</t>
        </r>
      </text>
    </comment>
    <comment ref="O6" authorId="0">
      <text>
        <r>
          <rPr>
            <sz val="9"/>
            <rFont val="Tahoma"/>
            <family val="2"/>
          </rPr>
          <t>한국인수/면적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9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1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18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2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2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3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3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39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4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4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외국인: 민원지적과
</t>
        </r>
      </text>
    </comment>
  </commentList>
</comments>
</file>

<file path=xl/comments4.xml><?xml version="1.0" encoding="utf-8"?>
<comments xmlns="http://schemas.openxmlformats.org/spreadsheetml/2006/main">
  <authors>
    <author>Boryeong</author>
  </authors>
  <commentList>
    <comment ref="E9" authorId="0">
      <text>
        <r>
          <rPr>
            <b/>
            <sz val="9"/>
            <rFont val="굴림"/>
            <family val="3"/>
          </rPr>
          <t>계산식 매년수정</t>
        </r>
      </text>
    </comment>
    <comment ref="E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C9" authorId="0">
      <text>
        <r>
          <rPr>
            <b/>
            <sz val="9"/>
            <rFont val="굴림"/>
            <family val="3"/>
          </rPr>
          <t>계산식 매년수정</t>
        </r>
      </text>
    </comment>
    <comment ref="C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C74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E10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G9" authorId="0">
      <text>
        <r>
          <rPr>
            <b/>
            <sz val="9"/>
            <rFont val="굴림"/>
            <family val="3"/>
          </rPr>
          <t>계산식 매년수정</t>
        </r>
      </text>
    </comment>
    <comment ref="G10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I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M10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K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M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K74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M74" authorId="0">
      <text>
        <r>
          <rPr>
            <sz val="9"/>
            <rFont val="굴림"/>
            <family val="3"/>
          </rPr>
          <t xml:space="preserve">계산식 매년수정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6" authorId="0">
      <text>
        <r>
          <rPr>
            <b/>
            <sz val="9"/>
            <color indexed="8"/>
            <rFont val="돋움"/>
            <family val="3"/>
          </rPr>
          <t>인구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가구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인구동향조사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출생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쌍태아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및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출생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시군구시군구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성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출생</t>
        </r>
      </text>
    </comment>
    <comment ref="I6" authorId="0">
      <text>
        <r>
          <rPr>
            <b/>
            <sz val="9"/>
            <color indexed="8"/>
            <rFont val="돋움"/>
            <family val="3"/>
          </rPr>
          <t>인구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가구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인구동향조사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이혼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발생기준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이혼수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시군구시군구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발생월별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이혼</t>
        </r>
      </text>
    </comment>
    <comment ref="H6" authorId="0">
      <text>
        <r>
          <rPr>
            <b/>
            <sz val="9"/>
            <color indexed="8"/>
            <rFont val="돋움"/>
            <family val="3"/>
          </rPr>
          <t>인구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가구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인구동향조사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혼인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발생기준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혼인수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시군구시군구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발생월별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혼인</t>
        </r>
      </text>
    </comment>
    <comment ref="E6" authorId="0">
      <text>
        <r>
          <rPr>
            <b/>
            <sz val="9"/>
            <color indexed="8"/>
            <rFont val="돋움"/>
            <family val="3"/>
          </rPr>
          <t>인구</t>
        </r>
        <r>
          <rPr>
            <b/>
            <sz val="9"/>
            <color indexed="8"/>
            <rFont val="Tahoma"/>
            <family val="2"/>
          </rPr>
          <t>·</t>
        </r>
        <r>
          <rPr>
            <b/>
            <sz val="9"/>
            <color indexed="8"/>
            <rFont val="돋움"/>
            <family val="3"/>
          </rPr>
          <t>가구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인구동향조사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사망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사망자수</t>
        </r>
        <r>
          <rPr>
            <b/>
            <sz val="9"/>
            <color indexed="8"/>
            <rFont val="Tahoma"/>
            <family val="2"/>
          </rPr>
          <t>(2000~)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B2" authorId="0">
      <text>
        <r>
          <rPr>
            <sz val="9"/>
            <color indexed="8"/>
            <rFont val="Tahoma"/>
            <family val="2"/>
          </rPr>
          <t>A~D</t>
        </r>
        <r>
          <rPr>
            <sz val="9"/>
            <color indexed="8"/>
            <rFont val="돋움"/>
            <family val="3"/>
          </rPr>
          <t>까지 숨기기 취소!!!
해당 수치 수정해야함.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돋움"/>
            <family val="3"/>
          </rPr>
          <t>이동률~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A3" authorId="0">
      <text>
        <r>
          <rPr>
            <sz val="9"/>
            <color indexed="8"/>
            <rFont val="돋움"/>
            <family val="3"/>
          </rPr>
          <t>자치행정과: 인구이동 보고서 참고
(통계청 수치와 안맞아서 임의로 맞춤)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 xml:space="preserve">총이동수를 기준으로 함.
*** 셀 A~D까지 숨기기되어있음 
(주민등록인구) 수치 변경해줘야함
</t>
        </r>
        <r>
          <rPr>
            <b/>
            <sz val="9"/>
            <color indexed="8"/>
            <rFont val="돋움"/>
            <family val="3"/>
          </rPr>
          <t>숨겨져 있는 셀은 인쇄 안함!!!</t>
        </r>
      </text>
    </comment>
  </commentList>
</comments>
</file>

<file path=xl/comments9.xml><?xml version="1.0" encoding="utf-8"?>
<comments xmlns="http://schemas.openxmlformats.org/spreadsheetml/2006/main">
  <authors>
    <author>Boryeong</author>
    <author>user</author>
  </authors>
  <commentList>
    <comment ref="A3" authorId="0">
      <text>
        <r>
          <rPr>
            <sz val="9"/>
            <color indexed="8"/>
            <rFont val="굴림"/>
            <family val="3"/>
          </rPr>
          <t>주제별통계-인구가구-인구동향조사-혼인-시군구별외국인과의혼인</t>
        </r>
      </text>
    </comment>
    <comment ref="E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돋움"/>
            <family val="3"/>
          </rPr>
          <t>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이하는</t>
        </r>
        <r>
          <rPr>
            <sz val="9"/>
            <rFont val="Tahoma"/>
            <family val="2"/>
          </rPr>
          <t xml:space="preserve"> …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표시</t>
        </r>
      </text>
    </comment>
  </commentList>
</comments>
</file>

<file path=xl/sharedStrings.xml><?xml version="1.0" encoding="utf-8"?>
<sst xmlns="http://schemas.openxmlformats.org/spreadsheetml/2006/main" count="3273" uniqueCount="1066">
  <si>
    <t>Diseases of the blood and
blood-forming organs and certain disorders involving</t>
  </si>
  <si>
    <t xml:space="preserve"> Certain infectious 
and parasitic diseases</t>
  </si>
  <si>
    <t xml:space="preserve"> Diseases of the ear
 and mastoid process</t>
  </si>
  <si>
    <t xml:space="preserve"> Pregnancy, childbirth and the puerperium</t>
  </si>
  <si>
    <t xml:space="preserve"> External causes 
of mobidity and mortality</t>
  </si>
  <si>
    <t xml:space="preserve"> Certain conditions originating in the perinatal period</t>
  </si>
  <si>
    <t>Unit : Household, Person</t>
  </si>
  <si>
    <t>Year
Eup &amp; Myeon &amp; Dong</t>
  </si>
  <si>
    <t>Diseases of the skin
 and subcutaneous tissue</t>
  </si>
  <si>
    <t>Endocrine, nutritional
 and metabolic diseases</t>
  </si>
  <si>
    <t>Congenital malformations, defoformations and chromosomal abnormalities</t>
  </si>
  <si>
    <t>Symptoms, singns and abnormal clinical and and laboratory finding, NEC</t>
  </si>
  <si>
    <t>Diseases of 
the nervous system</t>
  </si>
  <si>
    <t>Unit : Person, %</t>
  </si>
  <si>
    <t xml:space="preserve"> Diseases of the musculoskeletal
 system and connective tissue</t>
  </si>
  <si>
    <t>May</t>
  </si>
  <si>
    <t>…</t>
  </si>
  <si>
    <t>남</t>
  </si>
  <si>
    <t>여</t>
  </si>
  <si>
    <t>계</t>
  </si>
  <si>
    <t>베트남</t>
  </si>
  <si>
    <t>필리핀</t>
  </si>
  <si>
    <t>캐나다</t>
  </si>
  <si>
    <t xml:space="preserve"> Diseases of the circulatory system
</t>
  </si>
  <si>
    <t xml:space="preserve"> Diseases of the 
respiratory system</t>
  </si>
  <si>
    <t>Diseases of the 
genitourinary system</t>
  </si>
  <si>
    <t>Cheonbuk-myeon</t>
  </si>
  <si>
    <t>Cheongso-myeon</t>
  </si>
  <si>
    <t>Seongju-myeon</t>
  </si>
  <si>
    <t>Daecheon1-dong</t>
  </si>
  <si>
    <t>Daecheon2-dong</t>
  </si>
  <si>
    <t>households</t>
  </si>
  <si>
    <t>Persons per</t>
  </si>
  <si>
    <t>Foreigner</t>
  </si>
  <si>
    <t>household</t>
  </si>
  <si>
    <t>Household</t>
  </si>
  <si>
    <t>Population</t>
  </si>
  <si>
    <t>POPULATION</t>
  </si>
  <si>
    <t>Nampo-myeon</t>
  </si>
  <si>
    <t>Jusan-myeon</t>
  </si>
  <si>
    <t>Misan-myeon</t>
  </si>
  <si>
    <t>Jupo-myeon</t>
  </si>
  <si>
    <t>Jugyo-myeon</t>
  </si>
  <si>
    <t>Person 65</t>
  </si>
  <si>
    <t>Jupo-myeon </t>
  </si>
  <si>
    <t>Year
Month</t>
  </si>
  <si>
    <t>Cambodia</t>
  </si>
  <si>
    <t>Thailand</t>
  </si>
  <si>
    <t>Pakistan</t>
  </si>
  <si>
    <t xml:space="preserve">Population </t>
  </si>
  <si>
    <t xml:space="preserve">           </t>
  </si>
  <si>
    <t>Grand Total</t>
  </si>
  <si>
    <t>Philippine</t>
  </si>
  <si>
    <t>Indonesia</t>
  </si>
  <si>
    <t>Bangladesh</t>
  </si>
  <si>
    <t>Sri Lanka</t>
  </si>
  <si>
    <t>Uzbekistan</t>
  </si>
  <si>
    <t>Kazakhstan</t>
  </si>
  <si>
    <r>
      <rPr>
        <sz val="11"/>
        <color indexed="8"/>
        <rFont val="바탕"/>
        <family val="1"/>
      </rPr>
      <t>자료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민원지적과</t>
    </r>
  </si>
  <si>
    <t xml:space="preserve">Neoplasms </t>
  </si>
  <si>
    <t>Korean</t>
  </si>
  <si>
    <t>density</t>
  </si>
  <si>
    <t>No. of</t>
  </si>
  <si>
    <t>Male</t>
  </si>
  <si>
    <t>Female</t>
  </si>
  <si>
    <t>Area</t>
  </si>
  <si>
    <t>Total</t>
  </si>
  <si>
    <t>Jan.</t>
  </si>
  <si>
    <t>Feb.</t>
  </si>
  <si>
    <t>Mar.</t>
  </si>
  <si>
    <t>Apr.</t>
  </si>
  <si>
    <t>June</t>
  </si>
  <si>
    <t>July</t>
  </si>
  <si>
    <t>Aug.</t>
  </si>
  <si>
    <t>Sept.</t>
  </si>
  <si>
    <t>Oct.</t>
  </si>
  <si>
    <t>Nov.</t>
  </si>
  <si>
    <t>Dec.</t>
  </si>
  <si>
    <t>years</t>
  </si>
  <si>
    <t>Year</t>
  </si>
  <si>
    <t>Others</t>
  </si>
  <si>
    <t>Japan</t>
  </si>
  <si>
    <t>Taiwan</t>
  </si>
  <si>
    <t>China</t>
  </si>
  <si>
    <t>Vietnam</t>
  </si>
  <si>
    <t>Canada</t>
  </si>
  <si>
    <t>Mongol</t>
  </si>
  <si>
    <t>Nepal</t>
  </si>
  <si>
    <t>Russia</t>
  </si>
  <si>
    <t>캄보디아</t>
  </si>
  <si>
    <t>파키스탄</t>
  </si>
  <si>
    <t>Sep.</t>
  </si>
  <si>
    <t>인도네시아</t>
  </si>
  <si>
    <t>방글라데시</t>
  </si>
  <si>
    <t>스리랑카</t>
  </si>
  <si>
    <t>우즈베키스탄</t>
  </si>
  <si>
    <t>카자흐스탄</t>
  </si>
  <si>
    <r>
      <rPr>
        <sz val="11"/>
        <color indexed="8"/>
        <rFont val="바탕"/>
        <family val="1"/>
      </rPr>
      <t>단위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명</t>
    </r>
  </si>
  <si>
    <t>연별
월별</t>
  </si>
  <si>
    <t xml:space="preserve"> Mental and 
behavioural disorders</t>
  </si>
  <si>
    <t xml:space="preserve"> Diseases of the eye
 and adnexa </t>
  </si>
  <si>
    <t>Diseases of
the digestive system</t>
  </si>
  <si>
    <t>Daecheon3-dong</t>
  </si>
  <si>
    <t>Daecheon4-dong</t>
  </si>
  <si>
    <t>Daecheon5-dong</t>
  </si>
  <si>
    <t>Cheongna-myeon</t>
  </si>
  <si>
    <t>Ungcheon-eup</t>
  </si>
  <si>
    <t>Ocheon-myeon</t>
  </si>
  <si>
    <t>old and over</t>
  </si>
  <si>
    <t>Ungcheon-eup </t>
  </si>
  <si>
    <t>Jugyo-myeon </t>
  </si>
  <si>
    <t>Ocheon-myeon </t>
  </si>
  <si>
    <t>Nampo-myeon </t>
  </si>
  <si>
    <t>Jusan-myeon </t>
  </si>
  <si>
    <t>Misan-myeon </t>
  </si>
  <si>
    <t>Seongju-myeon </t>
  </si>
  <si>
    <t>United Kingdom</t>
  </si>
  <si>
    <t>increase rate</t>
  </si>
  <si>
    <t>Unit : person</t>
  </si>
  <si>
    <t>United States</t>
  </si>
  <si>
    <t>Buseok-myeon</t>
  </si>
  <si>
    <t>Palbong-myeon</t>
  </si>
  <si>
    <t>Seongyeon-myeon</t>
  </si>
  <si>
    <t>Seoknam-dong</t>
  </si>
  <si>
    <t>Dongmun-1dong</t>
  </si>
  <si>
    <t>Dongmun-2dong</t>
  </si>
  <si>
    <t>Year
Eup, Myeon
&amp; Dong</t>
  </si>
  <si>
    <t>Daesan-eup</t>
  </si>
  <si>
    <t>Inji-myeon</t>
  </si>
  <si>
    <t>Jigok-myeon</t>
  </si>
  <si>
    <t>Umam-myeon</t>
  </si>
  <si>
    <t>Unsan-myeon</t>
  </si>
  <si>
    <t>Haemi-myeon</t>
  </si>
  <si>
    <t>Gobuk-myeon</t>
  </si>
  <si>
    <t>Buchun-dong</t>
  </si>
  <si>
    <t>Suseok-dong</t>
  </si>
  <si>
    <t>신경계통의
질환</t>
  </si>
  <si>
    <t>신생물</t>
  </si>
  <si>
    <t>웅천읍</t>
  </si>
  <si>
    <t>주포면</t>
  </si>
  <si>
    <t>주교면</t>
  </si>
  <si>
    <t>오천면</t>
  </si>
  <si>
    <t>천북면</t>
  </si>
  <si>
    <t>청소면</t>
  </si>
  <si>
    <t>청라면</t>
  </si>
  <si>
    <t>남포면</t>
  </si>
  <si>
    <t>주산면</t>
  </si>
  <si>
    <t>미산면</t>
  </si>
  <si>
    <t>성주면</t>
  </si>
  <si>
    <t>한국인</t>
  </si>
  <si>
    <t>외국인</t>
  </si>
  <si>
    <t>인구</t>
  </si>
  <si>
    <t>세대당</t>
  </si>
  <si>
    <t>Year 
Eup·Myeon·
Dong</t>
  </si>
  <si>
    <t>Source : Civil Affairs Cadastral Department</t>
  </si>
  <si>
    <r>
      <t xml:space="preserve">      </t>
    </r>
    <r>
      <rPr>
        <sz val="11"/>
        <color indexed="8"/>
        <rFont val="바탕"/>
        <family val="1"/>
      </rPr>
      <t>독일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프랑스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호주는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포함</t>
    </r>
  </si>
  <si>
    <r>
      <rPr>
        <sz val="11"/>
        <rFont val="바탕"/>
        <family val="1"/>
      </rPr>
      <t>주교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</si>
  <si>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주교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</si>
  <si>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은포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</si>
  <si>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은포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</si>
  <si>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송학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</si>
  <si>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송학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</si>
  <si>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관창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</si>
  <si>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관창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</si>
  <si>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신대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</si>
  <si>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신대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</si>
  <si>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신대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</si>
  <si>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오포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</si>
  <si>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오포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</si>
  <si>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원산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</si>
  <si>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원산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</si>
  <si>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진죽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</si>
  <si>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진죽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</si>
  <si>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진죽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</si>
  <si>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재정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</si>
  <si>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죽림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</si>
  <si>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죽림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</si>
  <si>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죽림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</si>
  <si>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</si>
  <si>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정전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</si>
  <si>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</si>
  <si>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</si>
  <si>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향천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</si>
  <si>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금암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</si>
  <si>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금암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</si>
  <si>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금암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</si>
  <si>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</si>
  <si>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야룡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</si>
  <si>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주야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</si>
  <si>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주야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</si>
  <si>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신구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</si>
  <si>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유곡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</si>
  <si>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증산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</si>
  <si>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증산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</si>
  <si>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증산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</si>
  <si>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창암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</si>
  <si>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창암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</si>
  <si>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화평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</si>
  <si>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황율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</si>
  <si>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</si>
  <si>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</si>
  <si>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</si>
  <si>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</si>
  <si>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5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</si>
  <si>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6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</si>
  <si>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7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</si>
  <si>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8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</si>
  <si>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개화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</si>
  <si>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개화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</si>
  <si>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</si>
  <si>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</si>
  <si>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</si>
  <si>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</si>
  <si>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</si>
  <si>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</si>
  <si>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</si>
  <si>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</si>
  <si>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</si>
  <si>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10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</si>
  <si>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11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</si>
  <si>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12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</si>
  <si>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13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</si>
  <si>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14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</si>
  <si>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17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</si>
  <si>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18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</si>
  <si>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19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</si>
  <si>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</si>
  <si>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</si>
  <si>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</si>
  <si>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</si>
  <si>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</si>
  <si>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</si>
  <si>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</si>
  <si>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</si>
  <si>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</si>
  <si>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</si>
  <si>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</si>
  <si>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</si>
  <si>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궁촌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</si>
  <si>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궁촌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</si>
  <si>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내항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</si>
  <si>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내항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</si>
  <si>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남곡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</si>
  <si>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남곡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통</t>
    </r>
  </si>
  <si>
    <t>POPULATION</t>
  </si>
  <si>
    <t>Grade of Age</t>
  </si>
  <si>
    <t>Comp.</t>
  </si>
  <si>
    <t>Male</t>
  </si>
  <si>
    <t>0 ~ 4 year old</t>
  </si>
  <si>
    <t>Female</t>
  </si>
  <si>
    <t>POPULATION</t>
  </si>
  <si>
    <t>No. of</t>
  </si>
  <si>
    <t>Cheonbuk-myeon</t>
  </si>
  <si>
    <t>Cheongso-myeon</t>
  </si>
  <si>
    <t>Cheongna-myeon</t>
  </si>
  <si>
    <t>Daecheon1-dong</t>
  </si>
  <si>
    <t>Daecheon2-dong</t>
  </si>
  <si>
    <t>Daecheon3-dong</t>
  </si>
  <si>
    <t>Daecheon4-dong</t>
  </si>
  <si>
    <t>Daecheon5-dong</t>
  </si>
  <si>
    <t>POPULATION</t>
  </si>
  <si>
    <r>
      <t xml:space="preserve">* </t>
    </r>
    <r>
      <rPr>
        <b/>
        <sz val="9"/>
        <color indexed="10"/>
        <rFont val="바탕"/>
        <family val="1"/>
      </rPr>
      <t>주민등록인구통계결과임</t>
    </r>
  </si>
  <si>
    <t>Eup, Myeon, Dong</t>
  </si>
  <si>
    <t>Tong &amp; Ri</t>
  </si>
  <si>
    <t>Boryeong-si</t>
  </si>
  <si>
    <t>Ungcheon-eup</t>
  </si>
  <si>
    <t>…</t>
  </si>
  <si>
    <t>POPULATION</t>
  </si>
  <si>
    <r>
      <rPr>
        <b/>
        <sz val="11"/>
        <color indexed="10"/>
        <rFont val="바탕"/>
        <family val="1"/>
      </rPr>
      <t>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포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</si>
  <si>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Jupo-myeon</t>
  </si>
  <si>
    <r>
      <rPr>
        <sz val="11"/>
        <rFont val="바탕"/>
        <family val="1"/>
      </rPr>
      <t>보령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</si>
  <si>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보령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</si>
  <si>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마강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</si>
  <si>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마강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</si>
  <si>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봉당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</si>
  <si>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봉당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</si>
  <si>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</si>
  <si>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</si>
  <si>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t>Jugyo-myeon</t>
  </si>
  <si>
    <r>
      <rPr>
        <sz val="11"/>
        <rFont val="바탕"/>
        <family val="1"/>
      </rPr>
      <t>주교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</si>
  <si>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은포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</si>
  <si>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은포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</si>
  <si>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송학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</si>
  <si>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고정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</si>
  <si>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t>POPULATION</t>
  </si>
  <si>
    <r>
      <rPr>
        <sz val="11"/>
        <rFont val="바탕"/>
        <family val="1"/>
      </rPr>
      <t>고정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</si>
  <si>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관창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</si>
  <si>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신대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</si>
  <si>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t>Ocheon-myeon</t>
  </si>
  <si>
    <r>
      <rPr>
        <sz val="11"/>
        <rFont val="바탕"/>
        <family val="1"/>
      </rPr>
      <t>소성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</si>
  <si>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소성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</si>
  <si>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영보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</si>
  <si>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영보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</si>
  <si>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교성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</si>
  <si>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교성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</si>
  <si>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교성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</si>
  <si>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갈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</si>
  <si>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오포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</si>
  <si>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효자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</si>
  <si>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효자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</si>
  <si>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원산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</si>
  <si>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외연도리</t>
    </r>
  </si>
  <si>
    <t>Cheonbuk-myeon</t>
  </si>
  <si>
    <r>
      <rPr>
        <sz val="11"/>
        <rFont val="바탕"/>
        <family val="1"/>
      </rPr>
      <t>진죽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</si>
  <si>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</si>
  <si>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</si>
  <si>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신송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</si>
  <si>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죽림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</si>
  <si>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정전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</si>
  <si>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</si>
  <si>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</si>
  <si>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b/>
        <sz val="11"/>
        <color indexed="10"/>
        <rFont val="바탕"/>
        <family val="1"/>
      </rPr>
      <t>청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</si>
  <si>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Cheongna-myeon</t>
  </si>
  <si>
    <r>
      <rPr>
        <sz val="11"/>
        <rFont val="바탕"/>
        <family val="1"/>
      </rPr>
      <t>나원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</si>
  <si>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나원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</si>
  <si>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소양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</si>
  <si>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내현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</si>
  <si>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내현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</si>
  <si>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의평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</si>
  <si>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의평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</si>
  <si>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의평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</si>
  <si>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향천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</si>
  <si>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</si>
  <si>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</si>
  <si>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</si>
  <si>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</si>
  <si>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황룡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</si>
  <si>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황룡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</si>
  <si>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</si>
  <si>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</si>
  <si>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</si>
  <si>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</si>
  <si>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b/>
        <sz val="11"/>
        <color indexed="10"/>
        <rFont val="바탕"/>
        <family val="1"/>
      </rPr>
      <t>남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포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</si>
  <si>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Nampo-myeon</t>
  </si>
  <si>
    <r>
      <rPr>
        <b/>
        <sz val="11"/>
        <color indexed="10"/>
        <rFont val="바탕"/>
        <family val="1"/>
      </rPr>
      <t>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산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</si>
  <si>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Jusan-myeon</t>
  </si>
  <si>
    <r>
      <rPr>
        <sz val="11"/>
        <rFont val="바탕"/>
        <family val="1"/>
      </rPr>
      <t>금암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</si>
  <si>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</si>
  <si>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주야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</si>
  <si>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신구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</si>
  <si>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유곡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</si>
  <si>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증산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</si>
  <si>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창암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</si>
  <si>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화평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</si>
  <si>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동오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</si>
  <si>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동오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</si>
  <si>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</si>
  <si>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</si>
  <si>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황율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</si>
  <si>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t>Misan-myeon</t>
  </si>
  <si>
    <r>
      <rPr>
        <sz val="11"/>
        <rFont val="바탕"/>
        <family val="1"/>
      </rPr>
      <t>도화담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</si>
  <si>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도화담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</si>
  <si>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</si>
  <si>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</si>
  <si>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</si>
  <si>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</si>
  <si>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흥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</si>
  <si>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</si>
  <si>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</si>
  <si>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</si>
  <si>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</si>
  <si>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</si>
  <si>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</si>
  <si>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9"/>
        <rFont val="바탕"/>
        <family val="1"/>
      </rPr>
      <t>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리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</si>
  <si>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리</t>
    </r>
  </si>
  <si>
    <r>
      <rPr>
        <b/>
        <sz val="11"/>
        <color indexed="10"/>
        <rFont val="바탕"/>
        <family val="1"/>
      </rPr>
      <t>성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</si>
  <si>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Seongju-myeon</t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</si>
  <si>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</si>
  <si>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개화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</si>
  <si>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1 </t>
    </r>
    <r>
      <rPr>
        <b/>
        <sz val="11"/>
        <color indexed="10"/>
        <rFont val="바탕"/>
        <family val="1"/>
      </rPr>
      <t>동</t>
    </r>
  </si>
  <si>
    <t>Daecheon1-dong</t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</si>
  <si>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</si>
  <si>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</si>
  <si>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</si>
  <si>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</si>
  <si>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</si>
  <si>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</si>
  <si>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</si>
  <si>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</si>
  <si>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</si>
  <si>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</si>
  <si>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</si>
  <si>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</si>
  <si>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</si>
  <si>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</si>
  <si>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</si>
  <si>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</si>
  <si>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</si>
  <si>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</si>
  <si>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12</t>
    </r>
    <r>
      <rPr>
        <sz val="11"/>
        <rFont val="바탕"/>
        <family val="1"/>
      </rPr>
      <t>통</t>
    </r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</si>
  <si>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2 </t>
    </r>
    <r>
      <rPr>
        <b/>
        <sz val="11"/>
        <color indexed="10"/>
        <rFont val="바탕"/>
        <family val="1"/>
      </rPr>
      <t>동</t>
    </r>
  </si>
  <si>
    <t>Daecheon2-dong</t>
  </si>
  <si>
    <t>POPULATION</t>
  </si>
  <si>
    <t>Daecheon3-dong</t>
  </si>
  <si>
    <r>
      <rPr>
        <sz val="11"/>
        <rFont val="바탕"/>
        <family val="1"/>
      </rPr>
      <t>화산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</si>
  <si>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화산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</si>
  <si>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</si>
  <si>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</si>
  <si>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</si>
  <si>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</si>
  <si>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</si>
  <si>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</si>
  <si>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</si>
  <si>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</si>
  <si>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15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</si>
  <si>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16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</si>
  <si>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</si>
  <si>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22</t>
    </r>
    <r>
      <rPr>
        <sz val="11"/>
        <rFont val="바탕"/>
        <family val="1"/>
      </rPr>
      <t>통</t>
    </r>
  </si>
  <si>
    <t>Daecheon4-dong</t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</si>
  <si>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5 </t>
    </r>
    <r>
      <rPr>
        <b/>
        <sz val="11"/>
        <color indexed="10"/>
        <rFont val="바탕"/>
        <family val="1"/>
      </rPr>
      <t>동</t>
    </r>
  </si>
  <si>
    <t>Daecheon5-dong</t>
  </si>
  <si>
    <r>
      <rPr>
        <sz val="11"/>
        <rFont val="바탕"/>
        <family val="1"/>
      </rPr>
      <t>내항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</si>
  <si>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남곡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</si>
  <si>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요암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</si>
  <si>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요암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</si>
  <si>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요암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</si>
  <si>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</si>
  <si>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</si>
  <si>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</si>
  <si>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</si>
  <si>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</si>
  <si>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</si>
  <si>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</si>
  <si>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</si>
  <si>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</si>
  <si>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10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</si>
  <si>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옥서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</si>
  <si>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옥서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</si>
  <si>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달산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</si>
  <si>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달산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</si>
  <si>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달산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</si>
  <si>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신흥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</si>
  <si>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신흥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</si>
  <si>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양항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</si>
  <si>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양항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</si>
  <si>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양기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</si>
  <si>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양기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</si>
  <si>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월전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</si>
  <si>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월전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</si>
  <si>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</si>
  <si>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</si>
  <si>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창동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</si>
  <si>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창동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</si>
  <si>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</si>
  <si>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</si>
  <si>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제석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</si>
  <si>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제석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</si>
  <si>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</si>
  <si>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</si>
  <si>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송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</si>
  <si>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</si>
  <si>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</si>
  <si>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</si>
  <si>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</si>
  <si>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</si>
  <si>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</si>
  <si>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</si>
  <si>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</si>
  <si>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</si>
  <si>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</si>
  <si>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</si>
  <si>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</si>
  <si>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</si>
  <si>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</si>
  <si>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</si>
  <si>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</si>
  <si>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33</t>
    </r>
    <r>
      <rPr>
        <sz val="11"/>
        <rFont val="바탕"/>
        <family val="1"/>
      </rPr>
      <t>통</t>
    </r>
  </si>
  <si>
    <t>95&amp;over</t>
  </si>
  <si>
    <t>Marriages</t>
  </si>
  <si>
    <t>Divorce</t>
  </si>
  <si>
    <t>Source :   Civil Affairs Cadastral Department</t>
  </si>
  <si>
    <r>
      <rPr>
        <sz val="11"/>
        <rFont val="바탕"/>
        <family val="1"/>
      </rPr>
      <t>소양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</si>
  <si>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</si>
  <si>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삽시도</t>
    </r>
    <r>
      <rPr>
        <sz val="11"/>
        <rFont val="바탕"/>
        <family val="1"/>
      </rPr>
      <t>리</t>
    </r>
  </si>
  <si>
    <t>고대도리</t>
  </si>
  <si>
    <t>장고도리</t>
  </si>
  <si>
    <r>
      <rPr>
        <sz val="11"/>
        <rFont val="바탕"/>
        <family val="1"/>
      </rPr>
      <t>녹도</t>
    </r>
    <r>
      <rPr>
        <sz val="11"/>
        <rFont val="바탕"/>
        <family val="1"/>
      </rPr>
      <t>리</t>
    </r>
  </si>
  <si>
    <t>호도리</t>
  </si>
  <si>
    <t>평균연령</t>
  </si>
  <si>
    <t>세대당
인구</t>
  </si>
  <si>
    <t>age</t>
  </si>
  <si>
    <t xml:space="preserve">Average </t>
  </si>
  <si>
    <t>Registered  Population</t>
  </si>
  <si>
    <t>한국인</t>
  </si>
  <si>
    <t>외국인</t>
  </si>
  <si>
    <t>합계</t>
  </si>
  <si>
    <t xml:space="preserve"> Total</t>
  </si>
  <si>
    <t>…</t>
  </si>
  <si>
    <r>
      <rPr>
        <sz val="11"/>
        <rFont val="바탕"/>
        <family val="1"/>
      </rPr>
      <t>삼현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</si>
  <si>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</si>
  <si>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</si>
  <si>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55</t>
    </r>
    <r>
      <rPr>
        <sz val="11"/>
        <rFont val="바탕"/>
        <family val="1"/>
      </rPr>
      <t>통</t>
    </r>
  </si>
  <si>
    <t>인구</t>
  </si>
  <si>
    <t xml:space="preserve">            Provine migrants are based on In-Migrants population, excluding emigrants overseas.</t>
  </si>
  <si>
    <r>
      <rPr>
        <sz val="11"/>
        <rFont val="바탕"/>
        <family val="1"/>
      </rPr>
      <t>궁촌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</si>
  <si>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</si>
  <si>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</si>
  <si>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</si>
  <si>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</si>
  <si>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</si>
  <si>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</si>
  <si>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</si>
  <si>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</si>
  <si>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</si>
  <si>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23통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</si>
  <si>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24통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</si>
  <si>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25통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</si>
  <si>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26통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</si>
  <si>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27통</t>
    </r>
  </si>
  <si>
    <r>
      <rPr>
        <b/>
        <sz val="11"/>
        <color indexed="10"/>
        <rFont val="바탕"/>
        <family val="1"/>
      </rPr>
      <t>오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</si>
  <si>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b/>
        <sz val="11"/>
        <color indexed="10"/>
        <rFont val="바탕"/>
        <family val="1"/>
      </rPr>
      <t>미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산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</si>
  <si>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3 </t>
    </r>
    <r>
      <rPr>
        <b/>
        <sz val="11"/>
        <color indexed="10"/>
        <rFont val="바탕"/>
        <family val="1"/>
      </rPr>
      <t>동</t>
    </r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</si>
  <si>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4 </t>
    </r>
    <r>
      <rPr>
        <b/>
        <sz val="11"/>
        <color indexed="10"/>
        <rFont val="바탕"/>
        <family val="1"/>
      </rPr>
      <t>동</t>
    </r>
  </si>
  <si>
    <r>
      <rPr>
        <b/>
        <sz val="11"/>
        <color indexed="10"/>
        <rFont val="바탕"/>
        <family val="1"/>
      </rPr>
      <t>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교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</si>
  <si>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북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</si>
  <si>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b/>
        <sz val="11"/>
        <color indexed="10"/>
        <rFont val="바탕"/>
        <family val="1"/>
      </rPr>
      <t>청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소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</si>
  <si>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sz val="11"/>
        <rFont val="바탕"/>
        <family val="1"/>
      </rPr>
      <t>재정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</si>
  <si>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</si>
  <si>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</si>
  <si>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</si>
  <si>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</si>
  <si>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</si>
  <si>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</si>
  <si>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</si>
  <si>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</si>
  <si>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</si>
  <si>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</si>
  <si>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</si>
  <si>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</si>
  <si>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</si>
  <si>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Unit: case</t>
  </si>
  <si>
    <t>대천1동</t>
  </si>
  <si>
    <t>대천2동</t>
  </si>
  <si>
    <t>대천3동</t>
  </si>
  <si>
    <t>대천4동</t>
  </si>
  <si>
    <t>대천5동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</si>
  <si>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</si>
  <si>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</si>
  <si>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</si>
  <si>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</si>
  <si>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</si>
  <si>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</si>
  <si>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</si>
  <si>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</si>
  <si>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</si>
  <si>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</si>
  <si>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</si>
  <si>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</si>
  <si>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구성비</t>
  </si>
  <si>
    <t>Population</t>
  </si>
  <si>
    <r>
      <t xml:space="preserve">5.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구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태</t>
    </r>
    <r>
      <rPr>
        <b/>
        <vertAlign val="superscript"/>
        <sz val="18"/>
        <rFont val="Times New Roman"/>
        <family val="1"/>
      </rPr>
      <t>1)</t>
    </r>
  </si>
  <si>
    <r>
      <t xml:space="preserve">6-1. </t>
    </r>
    <r>
      <rPr>
        <b/>
        <sz val="18"/>
        <color indexed="8"/>
        <rFont val="바탕"/>
        <family val="1"/>
      </rPr>
      <t>읍</t>
    </r>
    <r>
      <rPr>
        <b/>
        <sz val="18"/>
        <color indexed="8"/>
        <rFont val="Times New Roman"/>
        <family val="1"/>
      </rPr>
      <t>·</t>
    </r>
    <r>
      <rPr>
        <b/>
        <sz val="18"/>
        <color indexed="8"/>
        <rFont val="바탕"/>
        <family val="1"/>
      </rPr>
      <t>면</t>
    </r>
    <r>
      <rPr>
        <b/>
        <sz val="18"/>
        <color indexed="8"/>
        <rFont val="Times New Roman"/>
        <family val="1"/>
      </rPr>
      <t>·</t>
    </r>
    <r>
      <rPr>
        <b/>
        <sz val="18"/>
        <color indexed="8"/>
        <rFont val="바탕"/>
        <family val="1"/>
      </rPr>
      <t>동별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인구이동</t>
    </r>
    <r>
      <rPr>
        <b/>
        <vertAlign val="superscript"/>
        <sz val="18"/>
        <color indexed="8"/>
        <rFont val="Times New Roman"/>
        <family val="1"/>
      </rPr>
      <t>1)</t>
    </r>
  </si>
  <si>
    <r>
      <t xml:space="preserve">9. </t>
    </r>
    <r>
      <rPr>
        <b/>
        <sz val="18"/>
        <color indexed="8"/>
        <rFont val="바탕"/>
        <family val="1"/>
      </rPr>
      <t>사망원인별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사망</t>
    </r>
    <r>
      <rPr>
        <b/>
        <sz val="18"/>
        <color indexed="8"/>
        <rFont val="Times New Roman"/>
        <family val="1"/>
      </rPr>
      <t>(2-1)</t>
    </r>
  </si>
  <si>
    <r>
      <t xml:space="preserve">9. </t>
    </r>
    <r>
      <rPr>
        <b/>
        <sz val="18"/>
        <color indexed="8"/>
        <rFont val="바탕"/>
        <family val="1"/>
      </rPr>
      <t>사망원인별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사망</t>
    </r>
    <r>
      <rPr>
        <b/>
        <sz val="18"/>
        <color indexed="8"/>
        <rFont val="Times New Roman"/>
        <family val="1"/>
      </rPr>
      <t>(2-2)</t>
    </r>
  </si>
  <si>
    <r>
      <t xml:space="preserve">10. </t>
    </r>
    <r>
      <rPr>
        <b/>
        <sz val="18"/>
        <color indexed="8"/>
        <rFont val="바탕"/>
        <family val="1"/>
      </rPr>
      <t>여성가구주현황</t>
    </r>
  </si>
  <si>
    <t>황교1리</t>
  </si>
  <si>
    <t>황교2리</t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</si>
  <si>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22통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</si>
  <si>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23통</t>
    </r>
  </si>
  <si>
    <t>소황리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</si>
  <si>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</si>
  <si>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</si>
  <si>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</si>
  <si>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</si>
  <si>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</si>
  <si>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</si>
  <si>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</si>
  <si>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</si>
  <si>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</si>
  <si>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</si>
  <si>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</si>
  <si>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</si>
  <si>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</si>
  <si>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</si>
  <si>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</si>
  <si>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</si>
  <si>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</si>
  <si>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</si>
  <si>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</si>
  <si>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</si>
  <si>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</si>
  <si>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</si>
  <si>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</si>
  <si>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</si>
  <si>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</si>
  <si>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</si>
  <si>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1.  Population Trends</t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</si>
  <si>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대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</si>
  <si>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           </t>
    </r>
  </si>
  <si>
    <r>
      <t>65</t>
    </r>
    <r>
      <rPr>
        <sz val="11"/>
        <color indexed="8"/>
        <rFont val="바탕"/>
        <family val="1"/>
      </rPr>
      <t>세이상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</si>
  <si>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</si>
  <si>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증가율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</si>
  <si>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</si>
  <si>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인구밀도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</si>
  <si>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인구밀도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</si>
  <si>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면적</t>
    </r>
    <r>
      <rPr>
        <sz val="11"/>
        <color indexed="8"/>
        <rFont val="Times New Roman"/>
        <family val="1"/>
      </rPr>
      <t xml:space="preserve">  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</si>
  <si>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t>Households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</si>
  <si>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 xml:space="preserve"> 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</si>
  <si>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대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</si>
  <si>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</si>
  <si>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</si>
  <si>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t>65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고령자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</si>
  <si>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</si>
  <si>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</si>
  <si>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</si>
  <si>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</si>
  <si>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</si>
  <si>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</si>
  <si>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</si>
  <si>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</si>
  <si>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</si>
  <si>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</si>
  <si>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</si>
  <si>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</si>
  <si>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</si>
  <si>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</si>
  <si>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</si>
  <si>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</si>
  <si>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</si>
  <si>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5</t>
    </r>
    <r>
      <rPr>
        <sz val="11"/>
        <color indexed="8"/>
        <rFont val="바탕"/>
        <family val="1"/>
      </rPr>
      <t>동</t>
    </r>
  </si>
  <si>
    <t>Note : 1) Foreign households excluded(since 1998)</t>
  </si>
  <si>
    <t xml:space="preserve">            2), 3) Foreigners excluded</t>
  </si>
  <si>
    <r>
      <rPr>
        <sz val="9"/>
        <color indexed="8"/>
        <rFont val="바탕"/>
        <family val="1"/>
      </rPr>
      <t>읍면동별</t>
    </r>
  </si>
  <si>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</si>
  <si>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수부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</si>
  <si>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수부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</si>
  <si>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성동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</si>
  <si>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</si>
  <si>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</si>
  <si>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</si>
  <si>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</si>
  <si>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</si>
  <si>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</si>
  <si>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두룡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</si>
  <si>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관당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</si>
  <si>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>1)</t>
    </r>
  </si>
  <si>
    <r>
      <rPr>
        <b/>
        <sz val="11"/>
        <color indexed="8"/>
        <rFont val="바탕"/>
        <family val="1"/>
      </rPr>
      <t>보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령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시</t>
    </r>
  </si>
  <si>
    <r>
      <rPr>
        <sz val="11"/>
        <color indexed="8"/>
        <rFont val="바탕"/>
        <family val="1"/>
      </rPr>
      <t>평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</si>
  <si>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</si>
  <si>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수부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</si>
  <si>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성동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</si>
  <si>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성동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</si>
  <si>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</si>
  <si>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</si>
  <si>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</si>
  <si>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</si>
  <si>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</si>
  <si>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두룡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</si>
  <si>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구룡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</si>
  <si>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구룡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</si>
  <si>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관당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</si>
  <si>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관당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</si>
  <si>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독산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</si>
  <si>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b/>
        <sz val="11"/>
        <color indexed="10"/>
        <rFont val="바탕"/>
        <family val="1"/>
      </rPr>
      <t>웅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읍</t>
    </r>
  </si>
  <si>
    <r>
      <rPr>
        <sz val="11"/>
        <color indexed="8"/>
        <rFont val="바탕"/>
        <family val="1"/>
      </rPr>
      <t>독산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</si>
  <si>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죽청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</si>
  <si>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죽청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</si>
  <si>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노천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</si>
  <si>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노천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</si>
  <si>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연령계급별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</si>
  <si>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</si>
  <si>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</si>
  <si>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</si>
  <si>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</si>
  <si>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구성비</t>
    </r>
  </si>
  <si>
    <r>
      <t xml:space="preserve"> </t>
    </r>
    <r>
      <rPr>
        <b/>
        <sz val="11"/>
        <color indexed="8"/>
        <rFont val="바탕"/>
        <family val="1"/>
      </rPr>
      <t>총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계</t>
    </r>
  </si>
  <si>
    <r>
      <t xml:space="preserve">  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세</t>
    </r>
  </si>
  <si>
    <r>
      <t xml:space="preserve">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9</t>
    </r>
  </si>
  <si>
    <r>
      <t xml:space="preserve">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9</t>
    </r>
  </si>
  <si>
    <r>
      <t xml:space="preserve">10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14</t>
    </r>
  </si>
  <si>
    <r>
      <t xml:space="preserve">10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14</t>
    </r>
  </si>
  <si>
    <r>
      <t xml:space="preserve">15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19</t>
    </r>
  </si>
  <si>
    <r>
      <t xml:space="preserve">20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24</t>
    </r>
  </si>
  <si>
    <r>
      <t xml:space="preserve">25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29</t>
    </r>
  </si>
  <si>
    <r>
      <t xml:space="preserve">30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34</t>
    </r>
  </si>
  <si>
    <r>
      <t xml:space="preserve">35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39</t>
    </r>
  </si>
  <si>
    <r>
      <t xml:space="preserve">40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44</t>
    </r>
  </si>
  <si>
    <r>
      <t xml:space="preserve">45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49</t>
    </r>
  </si>
  <si>
    <r>
      <t xml:space="preserve">50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54</t>
    </r>
  </si>
  <si>
    <r>
      <t xml:space="preserve">55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59</t>
    </r>
  </si>
  <si>
    <r>
      <t xml:space="preserve">60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64</t>
    </r>
  </si>
  <si>
    <r>
      <t xml:space="preserve">65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69</t>
    </r>
  </si>
  <si>
    <r>
      <t xml:space="preserve">70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74</t>
    </r>
  </si>
  <si>
    <r>
      <t xml:space="preserve">75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79</t>
    </r>
  </si>
  <si>
    <r>
      <t xml:space="preserve">80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84</t>
    </r>
  </si>
  <si>
    <r>
      <t xml:space="preserve">80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84</t>
    </r>
  </si>
  <si>
    <r>
      <t xml:space="preserve">85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89</t>
    </r>
  </si>
  <si>
    <r>
      <t xml:space="preserve">85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89</t>
    </r>
  </si>
  <si>
    <r>
      <t xml:space="preserve">90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94</t>
    </r>
  </si>
  <si>
    <r>
      <t>95</t>
    </r>
    <r>
      <rPr>
        <sz val="11"/>
        <color indexed="8"/>
        <rFont val="바탕"/>
        <family val="1"/>
      </rPr>
      <t>세이상</t>
    </r>
  </si>
  <si>
    <r>
      <rPr>
        <sz val="11"/>
        <color indexed="8"/>
        <rFont val="바탕"/>
        <family val="1"/>
      </rPr>
      <t>연령계급별</t>
    </r>
  </si>
  <si>
    <r>
      <rPr>
        <b/>
        <sz val="11"/>
        <color indexed="8"/>
        <rFont val="바탕"/>
        <family val="1"/>
      </rPr>
      <t>남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바탕"/>
        <family val="1"/>
      </rPr>
      <t>자</t>
    </r>
  </si>
  <si>
    <r>
      <t xml:space="preserve">0 ~ 4 </t>
    </r>
    <r>
      <rPr>
        <sz val="11"/>
        <color indexed="8"/>
        <rFont val="바탕"/>
        <family val="1"/>
      </rPr>
      <t>세</t>
    </r>
  </si>
  <si>
    <r>
      <t>95</t>
    </r>
    <r>
      <rPr>
        <sz val="11"/>
        <color indexed="8"/>
        <rFont val="바탕"/>
        <family val="1"/>
      </rPr>
      <t>세이상</t>
    </r>
  </si>
  <si>
    <r>
      <t>4. Population by Age(5-year age group) and Gender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 xml:space="preserve"> (3-3)</t>
    </r>
  </si>
  <si>
    <r>
      <t xml:space="preserve">4. </t>
    </r>
    <r>
      <rPr>
        <b/>
        <sz val="18"/>
        <color indexed="8"/>
        <rFont val="바탕"/>
        <family val="1"/>
      </rPr>
      <t>연령</t>
    </r>
    <r>
      <rPr>
        <b/>
        <sz val="18"/>
        <color indexed="8"/>
        <rFont val="Times New Roman"/>
        <family val="1"/>
      </rPr>
      <t>(5</t>
    </r>
    <r>
      <rPr>
        <b/>
        <sz val="18"/>
        <color indexed="8"/>
        <rFont val="바탕"/>
        <family val="1"/>
      </rPr>
      <t>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계급</t>
    </r>
    <r>
      <rPr>
        <b/>
        <sz val="18"/>
        <color indexed="8"/>
        <rFont val="Times New Roman"/>
        <family val="1"/>
      </rPr>
      <t xml:space="preserve">)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성별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인구</t>
    </r>
    <r>
      <rPr>
        <b/>
        <vertAlign val="superscript"/>
        <sz val="13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 xml:space="preserve"> (3-3)</t>
    </r>
  </si>
  <si>
    <r>
      <rPr>
        <b/>
        <sz val="11"/>
        <color indexed="8"/>
        <rFont val="바탕"/>
        <family val="1"/>
      </rPr>
      <t>여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자</t>
    </r>
  </si>
  <si>
    <r>
      <t xml:space="preserve">0 ~ 4 </t>
    </r>
    <r>
      <rPr>
        <sz val="11"/>
        <color indexed="8"/>
        <rFont val="바탕"/>
        <family val="1"/>
      </rPr>
      <t>세</t>
    </r>
  </si>
  <si>
    <r>
      <t xml:space="preserve">90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94</t>
    </r>
  </si>
  <si>
    <t>Unit : person, cases</t>
  </si>
  <si>
    <t>Source : Statistics Korea</t>
  </si>
  <si>
    <t>Source : Statistics Korea</t>
  </si>
  <si>
    <t>연    별</t>
  </si>
  <si>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Live Births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</si>
  <si>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망</t>
    </r>
    <r>
      <rPr>
        <sz val="11"/>
        <color indexed="8"/>
        <rFont val="Times New Roman"/>
        <family val="1"/>
      </rPr>
      <t xml:space="preserve"> Deaths</t>
    </r>
  </si>
  <si>
    <r>
      <rPr>
        <sz val="11"/>
        <color indexed="8"/>
        <rFont val="바탕"/>
        <family val="1"/>
      </rPr>
      <t>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인</t>
    </r>
  </si>
  <si>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혼</t>
    </r>
  </si>
  <si>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</si>
  <si>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「인구동향조사」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인구동향과</t>
    </r>
  </si>
  <si>
    <r>
      <rPr>
        <sz val="9"/>
        <color indexed="8"/>
        <rFont val="바탕"/>
        <family val="1"/>
      </rPr>
      <t>총이동</t>
    </r>
    <r>
      <rPr>
        <sz val="9"/>
        <color indexed="8"/>
        <rFont val="Times New Roman"/>
        <family val="1"/>
      </rPr>
      <t xml:space="preserve"> Total migrants</t>
    </r>
  </si>
  <si>
    <r>
      <rPr>
        <sz val="9"/>
        <color indexed="8"/>
        <rFont val="바탕"/>
        <family val="1"/>
      </rPr>
      <t>전입</t>
    </r>
    <r>
      <rPr>
        <sz val="9"/>
        <color indexed="8"/>
        <rFont val="Times New Roman"/>
        <family val="1"/>
      </rPr>
      <t xml:space="preserve"> In-migrants</t>
    </r>
  </si>
  <si>
    <r>
      <rPr>
        <sz val="9"/>
        <color indexed="8"/>
        <rFont val="바탕"/>
        <family val="1"/>
      </rPr>
      <t>전출</t>
    </r>
    <r>
      <rPr>
        <sz val="9"/>
        <color indexed="8"/>
        <rFont val="Times New Roman"/>
        <family val="1"/>
      </rPr>
      <t xml:space="preserve"> Out-migrants</t>
    </r>
  </si>
  <si>
    <r>
      <rPr>
        <sz val="9"/>
        <color indexed="8"/>
        <rFont val="바탕"/>
        <family val="1"/>
      </rPr>
      <t xml:space="preserve">남
</t>
    </r>
    <r>
      <rPr>
        <sz val="9"/>
        <color indexed="8"/>
        <rFont val="Times New Roman"/>
        <family val="1"/>
      </rPr>
      <t>Male</t>
    </r>
  </si>
  <si>
    <r>
      <rPr>
        <sz val="9"/>
        <color indexed="8"/>
        <rFont val="바탕"/>
        <family val="1"/>
      </rPr>
      <t xml:space="preserve">여
</t>
    </r>
    <r>
      <rPr>
        <sz val="9"/>
        <color indexed="8"/>
        <rFont val="Times New Roman"/>
        <family val="1"/>
      </rPr>
      <t>Female</t>
    </r>
  </si>
  <si>
    <t>Unit : person, %</t>
  </si>
  <si>
    <t>Unit: person, %</t>
  </si>
  <si>
    <t>연    별
읍면동별</t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</si>
  <si>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</si>
  <si>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</si>
  <si>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</si>
  <si>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</si>
  <si>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</si>
  <si>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</si>
  <si>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</si>
  <si>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</si>
  <si>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</si>
  <si>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</si>
  <si>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</si>
  <si>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문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</si>
  <si>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문</t>
    </r>
    <r>
      <rPr>
        <sz val="9"/>
        <color indexed="8"/>
        <rFont val="Times New Roman"/>
        <family val="1"/>
      </rPr>
      <t xml:space="preserve"> 2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</si>
  <si>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</si>
  <si>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</si>
  <si>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</si>
  <si>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</si>
  <si>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</si>
  <si>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</si>
  <si>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</si>
  <si>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(12-1)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</si>
  <si>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District(12-1)</t>
    </r>
  </si>
  <si>
    <r>
      <t xml:space="preserve">3. </t>
    </r>
    <r>
      <rPr>
        <b/>
        <sz val="18"/>
        <color indexed="8"/>
        <rFont val="바탕"/>
        <family val="1"/>
      </rPr>
      <t>행정구역별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세대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인구</t>
    </r>
    <r>
      <rPr>
        <b/>
        <sz val="18"/>
        <color indexed="8"/>
        <rFont val="Times New Roman"/>
        <family val="1"/>
      </rPr>
      <t>(12-2)</t>
    </r>
  </si>
  <si>
    <r>
      <t xml:space="preserve">3. Household </t>
    </r>
    <r>
      <rPr>
        <b/>
        <sz val="18"/>
        <color indexed="8"/>
        <rFont val="바탕"/>
        <family val="1"/>
      </rPr>
      <t>＆</t>
    </r>
    <r>
      <rPr>
        <b/>
        <sz val="18"/>
        <color indexed="8"/>
        <rFont val="Times New Roman"/>
        <family val="1"/>
      </rPr>
      <t xml:space="preserve"> Population by Administrative District(12-2)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</si>
  <si>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(12-3)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</si>
  <si>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District(12-3)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</si>
  <si>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(12-4)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</si>
  <si>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District(12-4)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</si>
  <si>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(12-6)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</si>
  <si>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District(12-6)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</si>
  <si>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(12-7)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</si>
  <si>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District(12-7)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</si>
  <si>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(12-8)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</si>
  <si>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District(12-8)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</si>
  <si>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(12-9)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</si>
  <si>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District(12-9)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</si>
  <si>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(12-10)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</si>
  <si>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District(12-10)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</si>
  <si>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(12-11)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</si>
  <si>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District(12-11)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</si>
  <si>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(12-12)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</si>
  <si>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District(12-12)</t>
    </r>
  </si>
  <si>
    <r>
      <t xml:space="preserve">4. </t>
    </r>
    <r>
      <rPr>
        <b/>
        <sz val="18"/>
        <rFont val="바탕"/>
        <family val="1"/>
      </rPr>
      <t>연령</t>
    </r>
    <r>
      <rPr>
        <b/>
        <sz val="18"/>
        <rFont val="Times New Roman"/>
        <family val="1"/>
      </rPr>
      <t>(5</t>
    </r>
    <r>
      <rPr>
        <b/>
        <sz val="18"/>
        <rFont val="바탕"/>
        <family val="1"/>
      </rPr>
      <t>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계급</t>
    </r>
    <r>
      <rPr>
        <b/>
        <sz val="18"/>
        <rFont val="Times New Roman"/>
        <family val="1"/>
      </rPr>
      <t xml:space="preserve">)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vertAlign val="superscript"/>
        <sz val="13"/>
        <rFont val="Times New Roman"/>
        <family val="1"/>
      </rPr>
      <t>1)</t>
    </r>
    <r>
      <rPr>
        <b/>
        <sz val="18"/>
        <rFont val="Times New Roman"/>
        <family val="1"/>
      </rPr>
      <t xml:space="preserve"> (3-1)</t>
    </r>
  </si>
  <si>
    <r>
      <t>4. Population by Age(5-year age group) and Gender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 xml:space="preserve"> (3-1)</t>
    </r>
  </si>
  <si>
    <r>
      <t xml:space="preserve">4. </t>
    </r>
    <r>
      <rPr>
        <b/>
        <sz val="18"/>
        <color indexed="8"/>
        <rFont val="바탕"/>
        <family val="1"/>
      </rPr>
      <t>연령</t>
    </r>
    <r>
      <rPr>
        <b/>
        <sz val="18"/>
        <color indexed="8"/>
        <rFont val="Times New Roman"/>
        <family val="1"/>
      </rPr>
      <t>(5</t>
    </r>
    <r>
      <rPr>
        <b/>
        <sz val="18"/>
        <color indexed="8"/>
        <rFont val="바탕"/>
        <family val="1"/>
      </rPr>
      <t>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계급</t>
    </r>
    <r>
      <rPr>
        <b/>
        <sz val="18"/>
        <color indexed="8"/>
        <rFont val="Times New Roman"/>
        <family val="1"/>
      </rPr>
      <t xml:space="preserve">)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성별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인구</t>
    </r>
    <r>
      <rPr>
        <b/>
        <vertAlign val="superscript"/>
        <sz val="13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 xml:space="preserve"> (3-2)</t>
    </r>
  </si>
  <si>
    <r>
      <t>4. Population by Age(5-year age group) and Gender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 xml:space="preserve"> (3-2)</t>
    </r>
  </si>
  <si>
    <r>
      <t>5. Vital Statistics</t>
    </r>
    <r>
      <rPr>
        <b/>
        <vertAlign val="superscript"/>
        <sz val="18"/>
        <rFont val="Times New Roman"/>
        <family val="1"/>
      </rPr>
      <t>1)</t>
    </r>
  </si>
  <si>
    <r>
      <t xml:space="preserve">6. </t>
    </r>
    <r>
      <rPr>
        <b/>
        <sz val="18"/>
        <rFont val="바탕"/>
        <family val="1"/>
      </rPr>
      <t>인구이동</t>
    </r>
    <r>
      <rPr>
        <vertAlign val="superscript"/>
        <sz val="18"/>
        <rFont val="Times New Roman"/>
        <family val="1"/>
      </rPr>
      <t>1)</t>
    </r>
  </si>
  <si>
    <r>
      <t xml:space="preserve">7. </t>
    </r>
    <r>
      <rPr>
        <b/>
        <sz val="18"/>
        <color indexed="8"/>
        <rFont val="바탕"/>
        <family val="1"/>
      </rPr>
      <t>외국인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국적별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현황</t>
    </r>
    <r>
      <rPr>
        <b/>
        <sz val="18"/>
        <color indexed="8"/>
        <rFont val="Times New Roman"/>
        <family val="1"/>
      </rPr>
      <t>(4-1)</t>
    </r>
  </si>
  <si>
    <t>7. Registered Foreigners by Nationality(4-1)</t>
  </si>
  <si>
    <r>
      <t xml:space="preserve">7. </t>
    </r>
    <r>
      <rPr>
        <b/>
        <sz val="18"/>
        <color indexed="8"/>
        <rFont val="바탕"/>
        <family val="1"/>
      </rPr>
      <t>외국인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국적별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현황</t>
    </r>
    <r>
      <rPr>
        <b/>
        <sz val="18"/>
        <color indexed="8"/>
        <rFont val="Times New Roman"/>
        <family val="1"/>
      </rPr>
      <t>(4-2)</t>
    </r>
  </si>
  <si>
    <t>7. Registered Foreigners by Nationality(4-2)</t>
  </si>
  <si>
    <r>
      <t xml:space="preserve">7. </t>
    </r>
    <r>
      <rPr>
        <b/>
        <sz val="18"/>
        <color indexed="8"/>
        <rFont val="바탕"/>
        <family val="1"/>
      </rPr>
      <t>외국인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국적별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현황</t>
    </r>
    <r>
      <rPr>
        <b/>
        <sz val="18"/>
        <color indexed="8"/>
        <rFont val="Times New Roman"/>
        <family val="1"/>
      </rPr>
      <t>(4-3)</t>
    </r>
  </si>
  <si>
    <t>7. Registered Foreigners by Nationality(4-3)</t>
  </si>
  <si>
    <r>
      <t xml:space="preserve">7. </t>
    </r>
    <r>
      <rPr>
        <b/>
        <sz val="18"/>
        <color indexed="8"/>
        <rFont val="바탕"/>
        <family val="1"/>
      </rPr>
      <t>외국인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국적별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현황</t>
    </r>
    <r>
      <rPr>
        <b/>
        <sz val="18"/>
        <color indexed="8"/>
        <rFont val="Times New Roman"/>
        <family val="1"/>
      </rPr>
      <t>(4-4)</t>
    </r>
  </si>
  <si>
    <t>7. Registered Foreigners by Nationality(4-4)</t>
  </si>
  <si>
    <t>남편-전체혼인건수</t>
  </si>
  <si>
    <t>Bridegroom-Marriage</t>
  </si>
  <si>
    <t>한국인 남편+외국인 아내</t>
  </si>
  <si>
    <t>Korean bridegroom+Foreigner bride</t>
  </si>
  <si>
    <t>아내-전체혼인건수</t>
  </si>
  <si>
    <t>Bride-Marriage</t>
  </si>
  <si>
    <t>한국인 아내+외국인 남편</t>
  </si>
  <si>
    <t>Korean bride+Foreigner bridegroom</t>
  </si>
  <si>
    <t xml:space="preserve"> Source : Statistics Korea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</si>
  <si>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</si>
  <si>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「인구동향조사」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인구동향과</t>
    </r>
    <r>
      <rPr>
        <sz val="9"/>
        <color indexed="8"/>
        <rFont val="Times New Roman"/>
        <family val="1"/>
      </rPr>
      <t xml:space="preserve"> </t>
    </r>
  </si>
  <si>
    <t>9. Number of deaths by Cause of Death(2-1)</t>
  </si>
  <si>
    <t>Unit : deaths,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</si>
  <si>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</si>
  <si>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특성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감염성
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기생충성
질환</t>
    </r>
  </si>
  <si>
    <r>
      <rPr>
        <sz val="9"/>
        <color indexed="8"/>
        <rFont val="바탕"/>
        <family val="1"/>
      </rPr>
      <t>혈액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조혈기관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질환과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면역기전을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침범하는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특정장애</t>
    </r>
  </si>
  <si>
    <r>
      <rPr>
        <sz val="11"/>
        <color indexed="8"/>
        <rFont val="바탕"/>
        <family val="1"/>
      </rPr>
      <t>내분비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 xml:space="preserve">영양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대사질환</t>
    </r>
  </si>
  <si>
    <r>
      <rPr>
        <sz val="11"/>
        <color indexed="8"/>
        <rFont val="바탕"/>
        <family val="1"/>
      </rPr>
      <t>정신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행동장애</t>
    </r>
  </si>
  <si>
    <r>
      <rPr>
        <sz val="11"/>
        <color indexed="8"/>
        <rFont val="바탕"/>
        <family val="1"/>
      </rPr>
      <t>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눈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부속기의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</si>
  <si>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 xml:space="preserve">꼭지돌기의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</si>
  <si>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순환기계통의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</si>
  <si>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호흡기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계통의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질환</t>
    </r>
  </si>
  <si>
    <r>
      <rPr>
        <sz val="10"/>
        <color indexed="8"/>
        <rFont val="바탕"/>
        <family val="1"/>
      </rPr>
      <t>피부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및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피부밑
조직의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</si>
  <si>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임신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 xml:space="preserve">출산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산후기</t>
    </r>
  </si>
  <si>
    <r>
      <rPr>
        <sz val="11"/>
        <color indexed="8"/>
        <rFont val="바탕"/>
        <family val="1"/>
      </rPr>
      <t>출생전후기에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기원한
특정병태</t>
    </r>
  </si>
  <si>
    <r>
      <rPr>
        <sz val="11"/>
        <color indexed="8"/>
        <rFont val="바탕"/>
        <family val="1"/>
      </rPr>
      <t>선천기형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변형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
염색체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</si>
  <si>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>달리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분류되지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                  </t>
    </r>
    <r>
      <rPr>
        <sz val="11"/>
        <color indexed="8"/>
        <rFont val="바탕"/>
        <family val="1"/>
      </rPr>
      <t>증상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징후</t>
    </r>
  </si>
  <si>
    <r>
      <rPr>
        <sz val="11"/>
        <color indexed="8"/>
        <rFont val="바탕"/>
        <family val="1"/>
      </rPr>
      <t>질병이환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사망의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외인</t>
    </r>
  </si>
  <si>
    <t>9. Number of deaths by Cause of Death(2-2)</t>
  </si>
  <si>
    <t>Source : Statistics Korea</t>
  </si>
  <si>
    <t>Year</t>
  </si>
  <si>
    <t>Unit : households, %</t>
  </si>
  <si>
    <t>Unit : household, person</t>
  </si>
  <si>
    <t>11. Multicultural Households and Household Members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</si>
  <si>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외국인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세대수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('98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</si>
  <si>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 xml:space="preserve">      </t>
    </r>
    <r>
      <rPr>
        <sz val="9"/>
        <rFont val="Times New Roman"/>
        <family val="1"/>
      </rPr>
      <t xml:space="preserve">2), 3) </t>
    </r>
    <r>
      <rPr>
        <sz val="9"/>
        <rFont val="바탕"/>
        <family val="1"/>
      </rPr>
      <t>외국인제외</t>
    </r>
  </si>
  <si>
    <t>Note : 1) Excluding Number of Foreign Household(from 1998)</t>
  </si>
  <si>
    <t xml:space="preserve">         2), 3) : Foreigners excluded</t>
  </si>
  <si>
    <t>Note : 1) Excluding Number of Foreign Household(from 1998)</t>
  </si>
  <si>
    <t>주 : 1) 주민등록인구통계 자료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</si>
  <si>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통계수치는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지연신고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미신고들로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해마다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변경되므로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감안하여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활용해야함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</si>
  <si>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주민등록전출입신고에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도내이동은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전입인구기준이고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국외이동은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</si>
  <si>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자료제공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「국내인구이동통계」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인구동향과</t>
    </r>
  </si>
  <si>
    <t>자료 : 「국내인구이동통계」 통계청 인구동향과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</si>
  <si>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: 2011</t>
    </r>
    <r>
      <rPr>
        <sz val="11"/>
        <color indexed="8"/>
        <rFont val="바탕"/>
        <family val="1"/>
      </rPr>
      <t>기준부터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미얀마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몽골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남아프리카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캄보디아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키르기스스탄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기타에서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분리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작성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</si>
  <si>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: 2011</t>
    </r>
    <r>
      <rPr>
        <sz val="11"/>
        <color indexed="8"/>
        <rFont val="바탕"/>
        <family val="1"/>
      </rPr>
      <t>기준부터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미얀마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몽골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남아프리카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캄보디아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키르기스스탄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기타에서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분리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작성</t>
    </r>
  </si>
  <si>
    <t>Source : Civil Affairs Cadastral Department</t>
  </si>
  <si>
    <t>Source : Civil Affairs Cadastral Department</t>
  </si>
  <si>
    <t xml:space="preserve">Note : 1) Household members who are Korean and entitled with Korean citizenship at birth                </t>
  </si>
  <si>
    <t xml:space="preserve">          2) Househols members who are Korean and has acquired Korean citizenship under the Nationality Act in Korea</t>
  </si>
  <si>
    <t xml:space="preserve">          3) Household members who are foreigners married to a Korean (incl. a naturalized Korean)                </t>
  </si>
  <si>
    <t xml:space="preserve">          4) Other foreigners within a household </t>
  </si>
  <si>
    <r>
      <rPr>
        <sz val="11"/>
        <color indexed="8"/>
        <rFont val="바탕"/>
        <family val="1"/>
      </rPr>
      <t>고령자</t>
    </r>
    <r>
      <rPr>
        <vertAlign val="superscript"/>
        <sz val="11"/>
        <color indexed="8"/>
        <rFont val="Times New Roman"/>
        <family val="1"/>
      </rPr>
      <t>2)</t>
    </r>
  </si>
  <si>
    <r>
      <t>65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고령자</t>
    </r>
    <r>
      <rPr>
        <vertAlign val="superscript"/>
        <sz val="9"/>
        <color indexed="8"/>
        <rFont val="Times New Roman"/>
        <family val="1"/>
      </rPr>
      <t>2)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>Person 65
years old 
and over</t>
    </r>
  </si>
  <si>
    <r>
      <t>합계</t>
    </r>
    <r>
      <rPr>
        <vertAlign val="superscript"/>
        <sz val="11"/>
        <color indexed="8"/>
        <rFont val="바탕"/>
        <family val="1"/>
      </rPr>
      <t>3)</t>
    </r>
  </si>
  <si>
    <t xml:space="preserve">         2) Foreigners excluded</t>
  </si>
  <si>
    <t>미얀마</t>
  </si>
  <si>
    <t>Miyanma</t>
  </si>
  <si>
    <t>남아프리카공화국</t>
  </si>
  <si>
    <t>Republic of South Africa</t>
  </si>
  <si>
    <t>키르기스스탄</t>
  </si>
  <si>
    <t>Kyrgyzstan</t>
  </si>
  <si>
    <r>
      <t xml:space="preserve">1.    </t>
    </r>
    <r>
      <rPr>
        <b/>
        <sz val="18"/>
        <color indexed="8"/>
        <rFont val="바탕"/>
        <family val="1"/>
      </rPr>
      <t>인</t>
    </r>
    <r>
      <rPr>
        <b/>
        <sz val="18"/>
        <color indexed="8"/>
        <rFont val="Times New Roman"/>
        <family val="1"/>
      </rPr>
      <t xml:space="preserve">   </t>
    </r>
    <r>
      <rPr>
        <b/>
        <sz val="18"/>
        <color indexed="8"/>
        <rFont val="바탕"/>
        <family val="1"/>
      </rPr>
      <t>구</t>
    </r>
    <r>
      <rPr>
        <b/>
        <sz val="18"/>
        <color indexed="8"/>
        <rFont val="Times New Roman"/>
        <family val="1"/>
      </rPr>
      <t xml:space="preserve">   </t>
    </r>
    <r>
      <rPr>
        <b/>
        <sz val="18"/>
        <color indexed="8"/>
        <rFont val="바탕"/>
        <family val="1"/>
      </rPr>
      <t>추</t>
    </r>
    <r>
      <rPr>
        <b/>
        <sz val="18"/>
        <color indexed="8"/>
        <rFont val="Times New Roman"/>
        <family val="1"/>
      </rPr>
      <t xml:space="preserve">   </t>
    </r>
    <r>
      <rPr>
        <b/>
        <sz val="18"/>
        <color indexed="8"/>
        <rFont val="바탕"/>
        <family val="1"/>
      </rPr>
      <t>이</t>
    </r>
  </si>
  <si>
    <t>Unit : honsehold,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</si>
  <si>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</si>
  <si>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t>and older</t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</si>
  <si>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세대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명</t>
    </r>
  </si>
  <si>
    <r>
      <t xml:space="preserve">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(1998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 xml:space="preserve">) </t>
    </r>
  </si>
  <si>
    <r>
      <t xml:space="preserve">        2), 3) </t>
    </r>
    <r>
      <rPr>
        <sz val="9"/>
        <color indexed="8"/>
        <rFont val="바탕"/>
        <family val="1"/>
      </rPr>
      <t>외국인제외</t>
    </r>
  </si>
  <si>
    <t>3. 인 구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</si>
  <si>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세대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</si>
  <si>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t xml:space="preserve">*: </t>
    </r>
    <r>
      <rPr>
        <b/>
        <sz val="9"/>
        <rFont val="바탕"/>
        <family val="1"/>
      </rPr>
      <t>주민등록인구통계결과임</t>
    </r>
  </si>
  <si>
    <t>3. 인 구</t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</si>
  <si>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</si>
  <si>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r>
      <t xml:space="preserve">      2)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</si>
  <si>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t xml:space="preserve">      3) </t>
    </r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외국인수를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숫자입니다</t>
    </r>
    <r>
      <rPr>
        <sz val="9"/>
        <color indexed="8"/>
        <rFont val="Times New Roman"/>
        <family val="1"/>
      </rPr>
      <t xml:space="preserve">.   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</si>
  <si>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읍면동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민원지적과</t>
    </r>
  </si>
  <si>
    <r>
      <t>Source : eup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myeon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dong, Civil Affairs Cadastral Department</t>
    </r>
  </si>
  <si>
    <r>
      <t xml:space="preserve">* </t>
    </r>
    <r>
      <rPr>
        <b/>
        <sz val="9"/>
        <color indexed="10"/>
        <rFont val="바탕"/>
        <family val="1"/>
      </rPr>
      <t>주민등록인구통계결과임</t>
    </r>
  </si>
  <si>
    <r>
      <t xml:space="preserve">      2)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</si>
  <si>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t xml:space="preserve">      3) </t>
    </r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외국인수를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숫자입니다</t>
    </r>
    <r>
      <rPr>
        <sz val="9"/>
        <color indexed="8"/>
        <rFont val="Times New Roman"/>
        <family val="1"/>
      </rPr>
      <t xml:space="preserve">.   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</si>
  <si>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읍면동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민원지적과</t>
    </r>
  </si>
  <si>
    <r>
      <t xml:space="preserve">* </t>
    </r>
    <r>
      <rPr>
        <b/>
        <sz val="9"/>
        <color indexed="10"/>
        <rFont val="바탕"/>
        <family val="1"/>
      </rPr>
      <t>주민등록인구통계결과임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</si>
  <si>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</si>
  <si>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r>
      <t xml:space="preserve">      2)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</si>
  <si>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읍면동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민원지적과</t>
    </r>
  </si>
  <si>
    <r>
      <t>Source : eup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myeon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dong, Civil Affairs Cadastral Department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</si>
  <si>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</si>
  <si>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r>
      <t xml:space="preserve">      2)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</si>
  <si>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t xml:space="preserve">      3) </t>
    </r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외국인수를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숫자입니다</t>
    </r>
    <r>
      <rPr>
        <sz val="9"/>
        <color indexed="8"/>
        <rFont val="Times New Roman"/>
        <family val="1"/>
      </rPr>
      <t xml:space="preserve">.   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</si>
  <si>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</si>
  <si>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r>
      <t xml:space="preserve">      2)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</si>
  <si>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읍면동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민원지적과</t>
    </r>
  </si>
  <si>
    <r>
      <t>Source : eup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myeon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dong, Civil Affairs Cadastral Department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</si>
  <si>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</si>
  <si>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읍면동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민원지적과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</si>
  <si>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</si>
  <si>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r>
      <t xml:space="preserve">      2)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</si>
  <si>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t xml:space="preserve">      3) </t>
    </r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외국인수를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숫자입니다</t>
    </r>
    <r>
      <rPr>
        <sz val="9"/>
        <color indexed="8"/>
        <rFont val="Times New Roman"/>
        <family val="1"/>
      </rPr>
      <t xml:space="preserve">.   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</si>
  <si>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</si>
  <si>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r>
      <t xml:space="preserve">      3) </t>
    </r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외국인수를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숫자입니다</t>
    </r>
    <r>
      <rPr>
        <sz val="9"/>
        <color indexed="8"/>
        <rFont val="Times New Roman"/>
        <family val="1"/>
      </rPr>
      <t xml:space="preserve">.   </t>
    </r>
  </si>
  <si>
    <r>
      <t xml:space="preserve">* </t>
    </r>
    <r>
      <rPr>
        <b/>
        <sz val="9"/>
        <color indexed="10"/>
        <rFont val="바탕"/>
        <family val="1"/>
      </rPr>
      <t>주민등록인구통계결과임</t>
    </r>
  </si>
  <si>
    <r>
      <t xml:space="preserve">      3) </t>
    </r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외국인수를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숫자입니다</t>
    </r>
    <r>
      <rPr>
        <sz val="9"/>
        <color indexed="8"/>
        <rFont val="Times New Roman"/>
        <family val="1"/>
      </rPr>
      <t xml:space="preserve">.   </t>
    </r>
  </si>
  <si>
    <r>
      <t>Source : eup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myeon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dong, Civil Affairs Cadastral Department</t>
    </r>
  </si>
  <si>
    <r>
      <t xml:space="preserve">* </t>
    </r>
    <r>
      <rPr>
        <b/>
        <sz val="9"/>
        <color indexed="10"/>
        <rFont val="바탕"/>
        <family val="1"/>
      </rPr>
      <t>주민등록인구통계결과임</t>
    </r>
  </si>
  <si>
    <r>
      <t>Source : eup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myeon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dong, Civil Affairs Cadastral Department</t>
    </r>
  </si>
  <si>
    <t>3. 인  구</t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</si>
  <si>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세대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명</t>
    </r>
  </si>
  <si>
    <r>
      <t xml:space="preserve">3. </t>
    </r>
    <r>
      <rPr>
        <sz val="9"/>
        <color indexed="8"/>
        <rFont val="굴림"/>
        <family val="3"/>
      </rPr>
      <t>인  구</t>
    </r>
  </si>
  <si>
    <t>3. 인  구</t>
  </si>
  <si>
    <r>
      <t xml:space="preserve">3. </t>
    </r>
    <r>
      <rPr>
        <sz val="8"/>
        <color indexed="8"/>
        <rFont val="굴림"/>
        <family val="3"/>
      </rPr>
      <t>인 구</t>
    </r>
  </si>
  <si>
    <r>
      <t xml:space="preserve">3. </t>
    </r>
    <r>
      <rPr>
        <sz val="8"/>
        <color indexed="8"/>
        <rFont val="굴림"/>
        <family val="3"/>
      </rPr>
      <t>인 구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</si>
  <si>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</si>
  <si>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명</t>
    </r>
    <r>
      <rPr>
        <sz val="10"/>
        <color indexed="8"/>
        <rFont val="Times New Roman"/>
        <family val="1"/>
      </rPr>
      <t>, %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</si>
  <si>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「주민등록인구현황」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행정안전부</t>
    </r>
  </si>
  <si>
    <t>Source : Ministry of the Interior and Safety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</si>
  <si>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</si>
  <si>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</si>
  <si>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r>
      <rPr>
        <sz val="11"/>
        <color indexed="8"/>
        <rFont val="바탕"/>
        <family val="1"/>
      </rPr>
      <t>총이동</t>
    </r>
    <r>
      <rPr>
        <sz val="11"/>
        <color indexed="8"/>
        <rFont val="Times New Roman"/>
        <family val="1"/>
      </rPr>
      <t xml:space="preserve"> Total migrants</t>
    </r>
  </si>
  <si>
    <r>
      <rPr>
        <sz val="11"/>
        <color indexed="8"/>
        <rFont val="바탕"/>
        <family val="1"/>
      </rPr>
      <t>전입</t>
    </r>
    <r>
      <rPr>
        <sz val="11"/>
        <color indexed="8"/>
        <rFont val="Times New Roman"/>
        <family val="1"/>
      </rPr>
      <t xml:space="preserve"> In-migrants</t>
    </r>
  </si>
  <si>
    <r>
      <rPr>
        <sz val="11"/>
        <color indexed="8"/>
        <rFont val="바탕"/>
        <family val="1"/>
      </rPr>
      <t>전출</t>
    </r>
    <r>
      <rPr>
        <sz val="11"/>
        <color indexed="8"/>
        <rFont val="Times New Roman"/>
        <family val="1"/>
      </rPr>
      <t xml:space="preserve"> Out-migrants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</si>
  <si>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</si>
  <si>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</si>
  <si>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t>1</t>
    </r>
    <r>
      <rPr>
        <sz val="11"/>
        <color indexed="8"/>
        <rFont val="바탕"/>
        <family val="1"/>
      </rPr>
      <t>월</t>
    </r>
  </si>
  <si>
    <r>
      <t>2</t>
    </r>
    <r>
      <rPr>
        <sz val="11"/>
        <color indexed="8"/>
        <rFont val="바탕"/>
        <family val="1"/>
      </rPr>
      <t>월</t>
    </r>
  </si>
  <si>
    <r>
      <t>3</t>
    </r>
    <r>
      <rPr>
        <sz val="11"/>
        <color indexed="8"/>
        <rFont val="바탕"/>
        <family val="1"/>
      </rPr>
      <t>월</t>
    </r>
  </si>
  <si>
    <r>
      <t>4</t>
    </r>
    <r>
      <rPr>
        <sz val="11"/>
        <color indexed="8"/>
        <rFont val="바탕"/>
        <family val="1"/>
      </rPr>
      <t>월</t>
    </r>
  </si>
  <si>
    <r>
      <t>5</t>
    </r>
    <r>
      <rPr>
        <sz val="11"/>
        <color indexed="8"/>
        <rFont val="바탕"/>
        <family val="1"/>
      </rPr>
      <t>월</t>
    </r>
  </si>
  <si>
    <r>
      <t>6</t>
    </r>
    <r>
      <rPr>
        <sz val="11"/>
        <color indexed="8"/>
        <rFont val="바탕"/>
        <family val="1"/>
      </rPr>
      <t>월</t>
    </r>
  </si>
  <si>
    <r>
      <t>7</t>
    </r>
    <r>
      <rPr>
        <sz val="11"/>
        <color indexed="8"/>
        <rFont val="바탕"/>
        <family val="1"/>
      </rPr>
      <t>월</t>
    </r>
  </si>
  <si>
    <r>
      <t>8</t>
    </r>
    <r>
      <rPr>
        <sz val="11"/>
        <color indexed="8"/>
        <rFont val="바탕"/>
        <family val="1"/>
      </rPr>
      <t>월</t>
    </r>
  </si>
  <si>
    <r>
      <t>9</t>
    </r>
    <r>
      <rPr>
        <sz val="11"/>
        <color indexed="8"/>
        <rFont val="바탕"/>
        <family val="1"/>
      </rPr>
      <t>월</t>
    </r>
  </si>
  <si>
    <r>
      <t>10</t>
    </r>
    <r>
      <rPr>
        <sz val="11"/>
        <color indexed="8"/>
        <rFont val="바탕"/>
        <family val="1"/>
      </rPr>
      <t>월</t>
    </r>
  </si>
  <si>
    <r>
      <t>11</t>
    </r>
    <r>
      <rPr>
        <sz val="11"/>
        <color indexed="8"/>
        <rFont val="바탕"/>
        <family val="1"/>
      </rPr>
      <t>월</t>
    </r>
  </si>
  <si>
    <r>
      <t>12</t>
    </r>
    <r>
      <rPr>
        <sz val="11"/>
        <color indexed="8"/>
        <rFont val="바탕"/>
        <family val="1"/>
      </rPr>
      <t>월</t>
    </r>
  </si>
  <si>
    <r>
      <t>6. Migrants by Sex for province</t>
    </r>
    <r>
      <rPr>
        <b/>
        <vertAlign val="superscript"/>
        <sz val="18"/>
        <rFont val="Times New Roman"/>
        <family val="1"/>
      </rPr>
      <t>1)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</si>
  <si>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바탕"/>
        <family val="1"/>
      </rPr>
      <t>명</t>
    </r>
    <r>
      <rPr>
        <sz val="10"/>
        <color indexed="8"/>
        <rFont val="Times New Roman"/>
        <family val="1"/>
      </rPr>
      <t>, %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</si>
  <si>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</si>
  <si>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</si>
  <si>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본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</si>
  <si>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</si>
  <si>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만</t>
    </r>
  </si>
  <si>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</si>
  <si>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타이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</si>
  <si>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골</t>
    </r>
  </si>
  <si>
    <r>
      <rPr>
        <sz val="11"/>
        <color indexed="8"/>
        <rFont val="바탕"/>
        <family val="1"/>
      </rPr>
      <t>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팔</t>
    </r>
  </si>
  <si>
    <r>
      <rPr>
        <sz val="11"/>
        <color indexed="8"/>
        <rFont val="바탕"/>
        <family val="1"/>
      </rPr>
      <t>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아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</si>
  <si>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</si>
  <si>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</si>
  <si>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</si>
  <si>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</si>
  <si>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</si>
  <si>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</si>
  <si>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</si>
  <si>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바탕"/>
        <family val="1"/>
      </rPr>
      <t>건</t>
    </r>
  </si>
  <si>
    <r>
      <t xml:space="preserve">8. </t>
    </r>
    <r>
      <rPr>
        <b/>
        <sz val="18"/>
        <color indexed="8"/>
        <rFont val="바탕"/>
        <family val="1"/>
      </rPr>
      <t>외국인과의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 xml:space="preserve">혼인
</t>
    </r>
    <r>
      <rPr>
        <b/>
        <sz val="18"/>
        <color indexed="8"/>
        <rFont val="Times New Roman"/>
        <family val="1"/>
      </rPr>
      <t>Total Domestic and International Marriages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</si>
  <si>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'</t>
    </r>
    <r>
      <rPr>
        <sz val="9"/>
        <color indexed="8"/>
        <rFont val="바탕"/>
        <family val="1"/>
      </rPr>
      <t>남편혼인건수</t>
    </r>
    <r>
      <rPr>
        <sz val="9"/>
        <color indexed="8"/>
        <rFont val="Times New Roman"/>
        <family val="1"/>
      </rPr>
      <t>'</t>
    </r>
    <r>
      <rPr>
        <sz val="9"/>
        <color indexed="8"/>
        <rFont val="바탕"/>
        <family val="1"/>
      </rPr>
      <t>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아내의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국적과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상관없는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남자의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혼인건수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아내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혼인건수도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마찬가지임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</si>
  <si>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명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</si>
  <si>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가구</t>
    </r>
    <r>
      <rPr>
        <sz val="10"/>
        <color indexed="8"/>
        <rFont val="Times New Roman"/>
        <family val="1"/>
      </rPr>
      <t>, %</t>
    </r>
  </si>
  <si>
    <r>
      <rPr>
        <sz val="9"/>
        <rFont val="바탕체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체"/>
        <family val="1"/>
      </rPr>
      <t>「인구주택총조사」통계청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인구총조사과</t>
    </r>
  </si>
  <si>
    <t>인    구</t>
  </si>
  <si>
    <t>구성비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</si>
  <si>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</si>
  <si>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구성비</t>
    </r>
  </si>
  <si>
    <t>Comp.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</si>
  <si>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</si>
  <si>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t>구성비</t>
  </si>
  <si>
    <t>Population</t>
  </si>
  <si>
    <t>Comp.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</si>
  <si>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</si>
  <si>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구성비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</si>
  <si>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24통</t>
    </r>
  </si>
  <si>
    <r>
      <rPr>
        <sz val="11"/>
        <color indexed="8"/>
        <rFont val="바탕"/>
        <family val="1"/>
      </rPr>
      <t>하만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</si>
  <si>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하만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</si>
  <si>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하만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</si>
  <si>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하만</t>
    </r>
    <r>
      <rPr>
        <sz val="11"/>
        <color indexed="8"/>
        <rFont val="Times New Roman"/>
        <family val="1"/>
      </rPr>
      <t xml:space="preserve"> 4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</si>
  <si>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학성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</si>
  <si>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학성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</si>
  <si>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학성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</si>
  <si>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학성</t>
    </r>
    <r>
      <rPr>
        <sz val="11"/>
        <color indexed="8"/>
        <rFont val="Times New Roman"/>
        <family val="1"/>
      </rPr>
      <t xml:space="preserve"> 4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</si>
  <si>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사호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</si>
  <si>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사호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</si>
  <si>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사호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</si>
  <si>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장은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</si>
  <si>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장은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</si>
  <si>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장은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</si>
  <si>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장은</t>
    </r>
    <r>
      <rPr>
        <sz val="11"/>
        <color indexed="8"/>
        <rFont val="Times New Roman"/>
        <family val="1"/>
      </rPr>
      <t xml:space="preserve"> 4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</si>
  <si>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궁포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</si>
  <si>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궁포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</si>
  <si>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낙동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</si>
  <si>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낙동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</si>
  <si>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낙동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</si>
  <si>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낙동</t>
    </r>
    <r>
      <rPr>
        <sz val="11"/>
        <color indexed="8"/>
        <rFont val="Times New Roman"/>
        <family val="1"/>
      </rPr>
      <t xml:space="preserve"> 4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</si>
  <si>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낙동</t>
    </r>
    <r>
      <rPr>
        <sz val="11"/>
        <color indexed="8"/>
        <rFont val="Times New Roman"/>
        <family val="1"/>
      </rPr>
      <t xml:space="preserve"> 5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</si>
  <si>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신덕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</si>
  <si>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신덕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</si>
  <si>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신덕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</si>
  <si>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신죽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리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</si>
  <si>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</si>
  <si>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r>
      <t xml:space="preserve">      2)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</si>
  <si>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t xml:space="preserve">      3) </t>
    </r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외국인수를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숫자입니다</t>
    </r>
    <r>
      <rPr>
        <sz val="9"/>
        <color indexed="8"/>
        <rFont val="Times New Roman"/>
        <family val="1"/>
      </rPr>
      <t xml:space="preserve">.   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</si>
  <si>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읍면동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민원지적과</t>
    </r>
  </si>
  <si>
    <r>
      <t>Source : eup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myeon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dong, Civil Affairs Cadastral Department</t>
    </r>
  </si>
  <si>
    <r>
      <t xml:space="preserve">3. </t>
    </r>
    <r>
      <rPr>
        <b/>
        <sz val="18"/>
        <color indexed="8"/>
        <rFont val="바탕"/>
        <family val="1"/>
      </rPr>
      <t>행정구역별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세대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인구</t>
    </r>
    <r>
      <rPr>
        <b/>
        <sz val="18"/>
        <color indexed="8"/>
        <rFont val="Times New Roman"/>
        <family val="1"/>
      </rPr>
      <t>(12-5)</t>
    </r>
  </si>
  <si>
    <r>
      <t xml:space="preserve">3. Household </t>
    </r>
    <r>
      <rPr>
        <b/>
        <sz val="18"/>
        <color indexed="8"/>
        <rFont val="바탕"/>
        <family val="1"/>
      </rPr>
      <t>＆</t>
    </r>
    <r>
      <rPr>
        <b/>
        <sz val="18"/>
        <color indexed="8"/>
        <rFont val="Times New Roman"/>
        <family val="1"/>
      </rPr>
      <t xml:space="preserve"> Population by Administrative District(12-5)</t>
    </r>
  </si>
  <si>
    <r>
      <t xml:space="preserve">* </t>
    </r>
    <r>
      <rPr>
        <b/>
        <sz val="9"/>
        <color indexed="8"/>
        <rFont val="바탕"/>
        <family val="1"/>
      </rPr>
      <t>주민등록인구통계결과임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</si>
  <si>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세대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명</t>
    </r>
  </si>
  <si>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</si>
  <si>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</si>
  <si>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</si>
  <si>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t>65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고령자</t>
    </r>
    <r>
      <rPr>
        <vertAlign val="superscript"/>
        <sz val="9"/>
        <color indexed="8"/>
        <rFont val="Times New Roman"/>
        <family val="1"/>
      </rPr>
      <t>2)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>Person 65
years old 
and over</t>
    </r>
  </si>
  <si>
    <r>
      <rPr>
        <sz val="9"/>
        <color indexed="8"/>
        <rFont val="바탕"/>
        <family val="1"/>
      </rPr>
      <t>읍면동별</t>
    </r>
  </si>
  <si>
    <r>
      <t>합계</t>
    </r>
    <r>
      <rPr>
        <vertAlign val="superscript"/>
        <sz val="11"/>
        <color indexed="8"/>
        <rFont val="바탕"/>
        <family val="1"/>
      </rPr>
      <t>3)</t>
    </r>
  </si>
  <si>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</si>
  <si>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</si>
  <si>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</si>
  <si>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신죽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</si>
  <si>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신죽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리</t>
    </r>
  </si>
  <si>
    <r>
      <t>999</t>
    </r>
    <r>
      <rPr>
        <sz val="11"/>
        <color indexed="8"/>
        <rFont val="바탕"/>
        <family val="1"/>
      </rPr>
      <t>통</t>
    </r>
  </si>
  <si>
    <t xml:space="preserve">Persons 65 </t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</si>
  <si>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「주민등록인구현황」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행정안전부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</si>
  <si>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「주민등록인구현황」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행정안전부</t>
    </r>
  </si>
  <si>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</si>
  <si>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 : </t>
    </r>
    <r>
      <rPr>
        <sz val="9"/>
        <rFont val="바탕"/>
        <family val="1"/>
      </rPr>
      <t>「주민등록인구현황」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행정안전부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민원지적과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자치행정과</t>
    </r>
  </si>
  <si>
    <t>Source :  Ministry of the Interior and Safety</t>
  </si>
  <si>
    <t xml:space="preserve">Source : Ministry of the Interior and Safety, Civil Affairs Cadastral Dep., General Affairs Dep.
</t>
  </si>
  <si>
    <r>
      <t xml:space="preserve">2. </t>
    </r>
    <r>
      <rPr>
        <b/>
        <sz val="18"/>
        <rFont val="바탕"/>
        <family val="1"/>
      </rPr>
      <t>읍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면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동별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</si>
  <si>
    <r>
      <t xml:space="preserve">2. Household </t>
    </r>
    <r>
      <rPr>
        <b/>
        <sz val="17.5"/>
        <rFont val="바탕"/>
        <family val="1"/>
      </rPr>
      <t>＆</t>
    </r>
    <r>
      <rPr>
        <b/>
        <sz val="17.5"/>
        <rFont val="Times New Roman"/>
        <family val="1"/>
      </rPr>
      <t>Population by Eub·Myeon·Dong</t>
    </r>
  </si>
  <si>
    <r>
      <t xml:space="preserve">* </t>
    </r>
    <r>
      <rPr>
        <b/>
        <sz val="9"/>
        <color indexed="8"/>
        <rFont val="바탕"/>
        <family val="1"/>
      </rPr>
      <t>주민등록인구통계결과임</t>
    </r>
  </si>
  <si>
    <r>
      <t xml:space="preserve">* </t>
    </r>
    <r>
      <rPr>
        <b/>
        <sz val="9"/>
        <color indexed="8"/>
        <rFont val="바탕"/>
        <family val="1"/>
      </rPr>
      <t>주민등록인구통계결과임</t>
    </r>
  </si>
  <si>
    <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</si>
  <si>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</si>
  <si>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t>Note : 1)  Based on the resident register</t>
  </si>
  <si>
    <t>0 ~ 4 year old</t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</si>
  <si>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도내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이동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 xml:space="preserve">구내
</t>
    </r>
    <r>
      <rPr>
        <sz val="11"/>
        <color indexed="8"/>
        <rFont val="Times New Roman"/>
        <family val="1"/>
      </rPr>
      <t>Intra-City·County·District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</si>
  <si>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도내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이동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구간</t>
    </r>
    <r>
      <rPr>
        <sz val="11"/>
        <color indexed="8"/>
        <rFont val="Times New Roman"/>
        <family val="1"/>
      </rPr>
      <t xml:space="preserve"> Inter-City·County·District</t>
    </r>
  </si>
  <si>
    <r>
      <t>6-1. Migration by Eup·Myeon·Dong</t>
    </r>
    <r>
      <rPr>
        <vertAlign val="superscript"/>
        <sz val="18"/>
        <color indexed="8"/>
        <rFont val="Times New Roman"/>
        <family val="1"/>
      </rPr>
      <t>1)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</si>
  <si>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도내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이동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구내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Intra-City</t>
    </r>
    <r>
      <rPr>
        <sz val="9"/>
        <color indexed="8"/>
        <rFont val="Times New Roman"/>
        <family val="1"/>
      </rPr>
      <t>·</t>
    </r>
    <r>
      <rPr>
        <sz val="9"/>
        <color indexed="8"/>
        <rFont val="Times New Roman"/>
        <family val="1"/>
      </rPr>
      <t>County</t>
    </r>
    <r>
      <rPr>
        <sz val="9"/>
        <color indexed="8"/>
        <rFont val="Times New Roman"/>
        <family val="1"/>
      </rPr>
      <t>·</t>
    </r>
    <r>
      <rPr>
        <sz val="9"/>
        <color indexed="8"/>
        <rFont val="Times New Roman"/>
        <family val="1"/>
      </rPr>
      <t>District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</si>
  <si>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도간</t>
    </r>
    <r>
      <rPr>
        <sz val="11"/>
        <color indexed="8"/>
        <rFont val="Times New Roman"/>
        <family val="1"/>
      </rPr>
      <t xml:space="preserve"> Inter-Province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</si>
  <si>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도간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Inter-Province</t>
    </r>
  </si>
  <si>
    <t xml:space="preserve">Note : 1) The figures of migrants are based on resident registration; and Intra-Metropolitan City and </t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</si>
  <si>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Times New Roman"/>
        <family val="1"/>
      </rPr>
      <t xml:space="preserve">1) </t>
    </r>
    <r>
      <rPr>
        <sz val="9"/>
        <color indexed="8"/>
        <rFont val="바탕"/>
        <family val="1"/>
      </rPr>
      <t>주민등록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전출입신고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자료이며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시군구</t>
    </r>
    <r>
      <rPr>
        <sz val="9"/>
        <color indexed="8"/>
        <rFont val="바탕"/>
        <family val="1"/>
      </rPr>
      <t>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이동은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전입인구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기준</t>
    </r>
  </si>
  <si>
    <t xml:space="preserve">Note : 1) The figures of migrants are based on resident registration; and Intra-City·County·District migrants are based on in-migrating population.       </t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</si>
  <si>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도내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이동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구간</t>
    </r>
    <r>
      <rPr>
        <sz val="9"/>
        <color indexed="8"/>
        <rFont val="Times New Roman"/>
        <family val="1"/>
      </rPr>
      <t>Inter-City</t>
    </r>
    <r>
      <rPr>
        <sz val="9"/>
        <color indexed="8"/>
        <rFont val="Times New Roman"/>
        <family val="1"/>
      </rPr>
      <t>·</t>
    </r>
    <r>
      <rPr>
        <sz val="9"/>
        <color indexed="8"/>
        <rFont val="Times New Roman"/>
        <family val="1"/>
      </rPr>
      <t>County</t>
    </r>
    <r>
      <rPr>
        <sz val="9"/>
        <color indexed="8"/>
        <rFont val="Times New Roman"/>
        <family val="1"/>
      </rPr>
      <t>·</t>
    </r>
    <r>
      <rPr>
        <sz val="9"/>
        <color indexed="8"/>
        <rFont val="Times New Roman"/>
        <family val="1"/>
      </rPr>
      <t>District</t>
    </r>
  </si>
  <si>
    <r>
      <rPr>
        <sz val="11"/>
        <color indexed="8"/>
        <rFont val="바탕"/>
        <family val="1"/>
      </rPr>
      <t>순이동</t>
    </r>
    <r>
      <rPr>
        <sz val="11"/>
        <color indexed="8"/>
        <rFont val="Times New Roman"/>
        <family val="1"/>
      </rPr>
      <t xml:space="preserve"> Net-migration</t>
    </r>
  </si>
  <si>
    <r>
      <rPr>
        <sz val="9"/>
        <color indexed="8"/>
        <rFont val="바탕"/>
        <family val="1"/>
      </rPr>
      <t>순이동</t>
    </r>
    <r>
      <rPr>
        <sz val="9"/>
        <color indexed="8"/>
        <rFont val="Times New Roman"/>
        <family val="1"/>
      </rPr>
      <t xml:space="preserve"> Net-</t>
    </r>
    <r>
      <rPr>
        <sz val="9"/>
        <color indexed="8"/>
        <rFont val="Times New Roman"/>
        <family val="1"/>
      </rPr>
      <t>migration</t>
    </r>
  </si>
  <si>
    <t xml:space="preserve">           Vice versa for Bride-Marriages.</t>
  </si>
  <si>
    <r>
      <rPr>
        <sz val="11"/>
        <color indexed="8"/>
        <rFont val="바탕"/>
        <family val="1"/>
      </rPr>
      <t>소화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계통의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</si>
  <si>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근골격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결합조직의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</si>
  <si>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 xml:space="preserve">비뇨생식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계통의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</si>
  <si>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「사망원인통계」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인구동향과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</si>
  <si>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「사망원인통계」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인구동향과</t>
    </r>
  </si>
  <si>
    <r>
      <t xml:space="preserve">       4) </t>
    </r>
    <r>
      <rPr>
        <sz val="9"/>
        <rFont val="바탕체"/>
        <family val="1"/>
      </rPr>
      <t>그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외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가구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내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외국인</t>
    </r>
  </si>
  <si>
    <r>
      <t xml:space="preserve">11. </t>
    </r>
    <r>
      <rPr>
        <b/>
        <sz val="18"/>
        <rFont val="바탕체"/>
        <family val="1"/>
      </rPr>
      <t>다문화</t>
    </r>
    <r>
      <rPr>
        <b/>
        <sz val="18"/>
        <rFont val="Times New Roman"/>
        <family val="1"/>
      </rPr>
      <t xml:space="preserve"> </t>
    </r>
    <r>
      <rPr>
        <b/>
        <sz val="18"/>
        <rFont val="바탕체"/>
        <family val="1"/>
      </rPr>
      <t>가구</t>
    </r>
    <r>
      <rPr>
        <b/>
        <sz val="18"/>
        <rFont val="Times New Roman"/>
        <family val="1"/>
      </rPr>
      <t xml:space="preserve"> </t>
    </r>
    <r>
      <rPr>
        <b/>
        <sz val="18"/>
        <rFont val="바탕체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체"/>
        <family val="1"/>
      </rPr>
      <t>가구원</t>
    </r>
    <r>
      <rPr>
        <b/>
        <sz val="18"/>
        <rFont val="Times New Roman"/>
        <family val="1"/>
      </rPr>
      <t xml:space="preserve">  </t>
    </r>
  </si>
  <si>
    <r>
      <rPr>
        <sz val="10"/>
        <rFont val="바탕체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체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체"/>
        <family val="1"/>
      </rPr>
      <t>명</t>
    </r>
  </si>
  <si>
    <r>
      <rPr>
        <sz val="11"/>
        <color indexed="8"/>
        <rFont val="바탕체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체"/>
        <family val="1"/>
      </rPr>
      <t>별</t>
    </r>
  </si>
  <si>
    <r>
      <rPr>
        <sz val="11"/>
        <color indexed="8"/>
        <rFont val="바탕체"/>
        <family val="1"/>
      </rPr>
      <t>다문화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 xml:space="preserve">가구
</t>
    </r>
    <r>
      <rPr>
        <sz val="11"/>
        <color indexed="8"/>
        <rFont val="Times New Roman"/>
        <family val="1"/>
      </rPr>
      <t>Multicultural
Households</t>
    </r>
  </si>
  <si>
    <r>
      <rPr>
        <sz val="11"/>
        <color indexed="8"/>
        <rFont val="바탕체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</si>
  <si>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체"/>
        <family val="1"/>
      </rPr>
      <t>내국인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체"/>
        <family val="1"/>
      </rPr>
      <t>출생</t>
    </r>
    <r>
      <rPr>
        <sz val="11"/>
        <color indexed="8"/>
        <rFont val="Times New Roman"/>
        <family val="1"/>
      </rPr>
      <t>)</t>
    </r>
    <r>
      <rPr>
        <vertAlign val="superscript"/>
        <sz val="11"/>
        <color indexed="8"/>
        <rFont val="Times New Roman"/>
        <family val="1"/>
      </rPr>
      <t xml:space="preserve">1)
</t>
    </r>
    <r>
      <rPr>
        <sz val="11"/>
        <color indexed="8"/>
        <rFont val="Times New Roman"/>
        <family val="1"/>
      </rPr>
      <t>Korean(natural)</t>
    </r>
  </si>
  <si>
    <r>
      <rPr>
        <sz val="11"/>
        <color indexed="8"/>
        <rFont val="바탕체"/>
        <family val="1"/>
      </rPr>
      <t>내국인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체"/>
        <family val="1"/>
      </rPr>
      <t>귀화</t>
    </r>
    <r>
      <rPr>
        <sz val="11"/>
        <color indexed="8"/>
        <rFont val="Times New Roman"/>
        <family val="1"/>
      </rPr>
      <t>)</t>
    </r>
    <r>
      <rPr>
        <vertAlign val="superscript"/>
        <sz val="11"/>
        <color indexed="8"/>
        <rFont val="Times New Roman"/>
        <family val="1"/>
      </rPr>
      <t xml:space="preserve">2)
</t>
    </r>
    <r>
      <rPr>
        <sz val="11"/>
        <color indexed="8"/>
        <rFont val="Times New Roman"/>
        <family val="1"/>
      </rPr>
      <t>Korean(naturalized)</t>
    </r>
  </si>
  <si>
    <r>
      <rPr>
        <sz val="9"/>
        <rFont val="바탕체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체"/>
        <family val="1"/>
      </rPr>
      <t>출생에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대한민국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국민인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자이며</t>
    </r>
    <r>
      <rPr>
        <sz val="9"/>
        <rFont val="Times New Roman"/>
        <family val="1"/>
      </rPr>
      <t xml:space="preserve">, </t>
    </r>
    <r>
      <rPr>
        <sz val="9"/>
        <rFont val="바탕체"/>
        <family val="1"/>
      </rPr>
      <t>한국인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배우자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또는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한국인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자녀</t>
    </r>
    <r>
      <rPr>
        <sz val="9"/>
        <rFont val="Times New Roman"/>
        <family val="1"/>
      </rPr>
      <t xml:space="preserve"> </t>
    </r>
  </si>
  <si>
    <r>
      <t xml:space="preserve">       2) </t>
    </r>
    <r>
      <rPr>
        <sz val="9"/>
        <rFont val="바탕체"/>
        <family val="1"/>
      </rPr>
      <t>국적법상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귀화에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국적취득자로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현재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대한민국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국민인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자</t>
    </r>
  </si>
  <si>
    <r>
      <t xml:space="preserve">       3) </t>
    </r>
    <r>
      <rPr>
        <sz val="9"/>
        <rFont val="바탕체"/>
        <family val="1"/>
      </rPr>
      <t>내국인</t>
    </r>
    <r>
      <rPr>
        <sz val="9"/>
        <rFont val="Times New Roman"/>
        <family val="1"/>
      </rPr>
      <t>(</t>
    </r>
    <r>
      <rPr>
        <sz val="9"/>
        <rFont val="바탕체"/>
        <family val="1"/>
      </rPr>
      <t>귀화자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포함</t>
    </r>
    <r>
      <rPr>
        <sz val="9"/>
        <rFont val="Times New Roman"/>
        <family val="1"/>
      </rPr>
      <t>)</t>
    </r>
    <r>
      <rPr>
        <sz val="9"/>
        <rFont val="바탕체"/>
        <family val="1"/>
      </rPr>
      <t>과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결혼한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</rPr>
      <t>외국인</t>
    </r>
  </si>
  <si>
    <r>
      <rPr>
        <sz val="11"/>
        <color indexed="8"/>
        <rFont val="바탕체"/>
        <family val="1"/>
      </rPr>
      <t xml:space="preserve">외국인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체"/>
        <family val="1"/>
      </rPr>
      <t>결혼이민자</t>
    </r>
    <r>
      <rPr>
        <sz val="11"/>
        <color indexed="8"/>
        <rFont val="Times New Roman"/>
        <family val="1"/>
      </rPr>
      <t>)</t>
    </r>
    <r>
      <rPr>
        <vertAlign val="superscript"/>
        <sz val="11"/>
        <color indexed="8"/>
        <rFont val="Times New Roman"/>
        <family val="1"/>
      </rPr>
      <t xml:space="preserve">3)
</t>
    </r>
    <r>
      <rPr>
        <sz val="11"/>
        <color indexed="8"/>
        <rFont val="Times New Roman"/>
        <family val="1"/>
      </rPr>
      <t>Foreigner(marriage-based immigrants)</t>
    </r>
  </si>
  <si>
    <r>
      <rPr>
        <sz val="11"/>
        <color indexed="8"/>
        <rFont val="바탕체"/>
        <family val="1"/>
      </rPr>
      <t>외국인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체"/>
        <family val="1"/>
      </rPr>
      <t>기타</t>
    </r>
    <r>
      <rPr>
        <sz val="11"/>
        <color indexed="8"/>
        <rFont val="Times New Roman"/>
        <family val="1"/>
      </rPr>
      <t>)</t>
    </r>
    <r>
      <rPr>
        <vertAlign val="superscript"/>
        <sz val="11"/>
        <color indexed="8"/>
        <rFont val="Times New Roman"/>
        <family val="1"/>
      </rPr>
      <t xml:space="preserve">4)
</t>
    </r>
    <r>
      <rPr>
        <sz val="11"/>
        <color indexed="8"/>
        <rFont val="Times New Roman"/>
        <family val="1"/>
      </rPr>
      <t>Foreigner(etc)</t>
    </r>
  </si>
  <si>
    <t>No.of Female household by age-group</t>
  </si>
  <si>
    <r>
      <rPr>
        <sz val="11"/>
        <color indexed="8"/>
        <rFont val="바탕체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체"/>
        <family val="1"/>
      </rPr>
      <t>별</t>
    </r>
  </si>
  <si>
    <r>
      <rPr>
        <sz val="11"/>
        <color indexed="8"/>
        <rFont val="바탕체"/>
        <family val="1"/>
      </rPr>
      <t>연령별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여성가구주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가구</t>
    </r>
    <r>
      <rPr>
        <sz val="11"/>
        <color indexed="8"/>
        <rFont val="Times New Roman"/>
        <family val="1"/>
      </rPr>
      <t xml:space="preserve"> (B)</t>
    </r>
  </si>
  <si>
    <r>
      <rPr>
        <sz val="11"/>
        <rFont val="바탕체"/>
        <family val="1"/>
      </rPr>
      <t xml:space="preserve">계
</t>
    </r>
    <r>
      <rPr>
        <sz val="11"/>
        <rFont val="Times New Roman"/>
        <family val="1"/>
      </rPr>
      <t>Total</t>
    </r>
  </si>
  <si>
    <r>
      <t>19</t>
    </r>
    <r>
      <rPr>
        <sz val="11"/>
        <rFont val="바탕체"/>
        <family val="1"/>
      </rPr>
      <t>세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 xml:space="preserve">이하
</t>
    </r>
    <r>
      <rPr>
        <sz val="11"/>
        <rFont val="Times New Roman"/>
        <family val="1"/>
      </rPr>
      <t>Under 19</t>
    </r>
  </si>
  <si>
    <r>
      <t>20-29</t>
    </r>
    <r>
      <rPr>
        <sz val="11"/>
        <rFont val="바탕체"/>
        <family val="1"/>
      </rPr>
      <t xml:space="preserve">세
</t>
    </r>
    <r>
      <rPr>
        <sz val="11"/>
        <rFont val="Times New Roman"/>
        <family val="1"/>
      </rPr>
      <t>20~29  years old</t>
    </r>
  </si>
  <si>
    <r>
      <t>30-39</t>
    </r>
    <r>
      <rPr>
        <sz val="11"/>
        <rFont val="바탕체"/>
        <family val="1"/>
      </rPr>
      <t xml:space="preserve">세
</t>
    </r>
    <r>
      <rPr>
        <sz val="11"/>
        <rFont val="Times New Roman"/>
        <family val="1"/>
      </rPr>
      <t>30~39  years old</t>
    </r>
  </si>
  <si>
    <r>
      <t>40-49</t>
    </r>
    <r>
      <rPr>
        <sz val="11"/>
        <rFont val="바탕체"/>
        <family val="1"/>
      </rPr>
      <t xml:space="preserve">세
</t>
    </r>
    <r>
      <rPr>
        <sz val="11"/>
        <rFont val="Times New Roman"/>
        <family val="1"/>
      </rPr>
      <t>40~49  years old</t>
    </r>
  </si>
  <si>
    <r>
      <t>50-59</t>
    </r>
    <r>
      <rPr>
        <sz val="11"/>
        <rFont val="바탕체"/>
        <family val="1"/>
      </rPr>
      <t xml:space="preserve">세
</t>
    </r>
    <r>
      <rPr>
        <sz val="11"/>
        <rFont val="Times New Roman"/>
        <family val="1"/>
      </rPr>
      <t>50~59  years old</t>
    </r>
  </si>
  <si>
    <r>
      <t>60-69</t>
    </r>
    <r>
      <rPr>
        <sz val="11"/>
        <rFont val="바탕체"/>
        <family val="1"/>
      </rPr>
      <t xml:space="preserve">세
</t>
    </r>
    <r>
      <rPr>
        <sz val="11"/>
        <rFont val="Times New Roman"/>
        <family val="1"/>
      </rPr>
      <t>60~69  years old</t>
    </r>
  </si>
  <si>
    <r>
      <t>70-79</t>
    </r>
    <r>
      <rPr>
        <sz val="11"/>
        <rFont val="바탕체"/>
        <family val="1"/>
      </rPr>
      <t xml:space="preserve">세
</t>
    </r>
    <r>
      <rPr>
        <sz val="11"/>
        <rFont val="Times New Roman"/>
        <family val="1"/>
      </rPr>
      <t>70~79  years old</t>
    </r>
  </si>
  <si>
    <r>
      <t>80</t>
    </r>
    <r>
      <rPr>
        <sz val="11"/>
        <rFont val="바탕체"/>
        <family val="1"/>
      </rPr>
      <t>세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 xml:space="preserve">이상
</t>
    </r>
    <r>
      <rPr>
        <sz val="11"/>
        <rFont val="Times New Roman"/>
        <family val="1"/>
      </rPr>
      <t>80 years old and more</t>
    </r>
  </si>
  <si>
    <t>10. Female Household Heads</t>
  </si>
  <si>
    <r>
      <t xml:space="preserve">           </t>
    </r>
    <r>
      <rPr>
        <sz val="9"/>
        <color indexed="8"/>
        <rFont val="바탕"/>
        <family val="1"/>
      </rPr>
      <t>사회시설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</t>
    </r>
    <r>
      <rPr>
        <sz val="9"/>
        <color indexed="8"/>
        <rFont val="Times New Roman"/>
        <family val="1"/>
      </rPr>
      <t xml:space="preserve">)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가구는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 xml:space="preserve"> </t>
    </r>
  </si>
  <si>
    <t xml:space="preserve">Note : Bridegroom-Marriages is the number of total marriages of Bridegroom regardless of Bride’s nationality. </t>
  </si>
  <si>
    <r>
      <t xml:space="preserve">Source : Statistics Korea </t>
    </r>
    <r>
      <rPr>
        <sz val="9"/>
        <color indexed="8"/>
        <rFont val="바탕"/>
        <family val="1"/>
      </rPr>
      <t>「</t>
    </r>
    <r>
      <rPr>
        <sz val="9"/>
        <color indexed="8"/>
        <rFont val="Times New Roman"/>
        <family val="1"/>
      </rPr>
      <t>Population and Housing Census</t>
    </r>
    <r>
      <rPr>
        <sz val="9"/>
        <color indexed="8"/>
        <rFont val="바탕"/>
        <family val="1"/>
      </rPr>
      <t>」</t>
    </r>
  </si>
  <si>
    <t xml:space="preserve">               Multiple household (not related by blood if more than 6people, dormitory and other social</t>
  </si>
  <si>
    <t xml:space="preserve">                organizations and etc.)  and foreigner household are excluded </t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</si>
  <si>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「인구총조사」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인구총조사과</t>
    </r>
  </si>
  <si>
    <t>No. of general 
households</t>
  </si>
  <si>
    <t xml:space="preserve"> (A)</t>
  </si>
  <si>
    <r>
      <t xml:space="preserve"> </t>
    </r>
    <r>
      <rPr>
        <sz val="11"/>
        <color indexed="8"/>
        <rFont val="바탕체"/>
        <family val="1"/>
      </rPr>
      <t>일반
가구수</t>
    </r>
    <r>
      <rPr>
        <vertAlign val="superscript"/>
        <sz val="11"/>
        <color indexed="8"/>
        <rFont val="Times New Roman"/>
        <family val="1"/>
      </rPr>
      <t xml:space="preserve">1) </t>
    </r>
  </si>
  <si>
    <t>Female
Household
rate</t>
  </si>
  <si>
    <r>
      <t>여성
가구주
비율</t>
    </r>
    <r>
      <rPr>
        <vertAlign val="superscript"/>
        <sz val="11"/>
        <color indexed="8"/>
        <rFont val="바탕체"/>
        <family val="1"/>
      </rPr>
      <t>2)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</si>
  <si>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2019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표준화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서식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변경에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따라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항목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변경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기존의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혼인상태별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현황에서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변경</t>
    </r>
    <r>
      <rPr>
        <sz val="9"/>
        <color indexed="8"/>
        <rFont val="Times New Roman"/>
        <family val="1"/>
      </rPr>
      <t>)</t>
    </r>
  </si>
  <si>
    <r>
      <t xml:space="preserve">       1) </t>
    </r>
    <r>
      <rPr>
        <sz val="9"/>
        <color indexed="8"/>
        <rFont val="바탕"/>
        <family val="1"/>
      </rPr>
      <t>일반가구를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대상으로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집계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비혈연가구</t>
    </r>
    <r>
      <rPr>
        <sz val="9"/>
        <color indexed="8"/>
        <rFont val="Times New Roman"/>
        <family val="1"/>
      </rPr>
      <t>, 1</t>
    </r>
    <r>
      <rPr>
        <sz val="9"/>
        <color indexed="8"/>
        <rFont val="바탕"/>
        <family val="1"/>
      </rPr>
      <t>인가구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</t>
    </r>
    <r>
      <rPr>
        <sz val="9"/>
        <color indexed="8"/>
        <rFont val="Times New Roman"/>
        <family val="1"/>
      </rPr>
      <t xml:space="preserve">), </t>
    </r>
    <r>
      <rPr>
        <sz val="9"/>
        <color indexed="8"/>
        <rFont val="바탕"/>
        <family val="1"/>
      </rPr>
      <t>단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집단가구</t>
    </r>
    <r>
      <rPr>
        <sz val="9"/>
        <color indexed="8"/>
        <rFont val="Times New Roman"/>
        <family val="1"/>
      </rPr>
      <t>(6</t>
    </r>
    <r>
      <rPr>
        <sz val="9"/>
        <color indexed="8"/>
        <rFont val="바탕"/>
        <family val="1"/>
      </rPr>
      <t>인이상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비혈연가구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기숙사</t>
    </r>
    <r>
      <rPr>
        <sz val="9"/>
        <color indexed="8"/>
        <rFont val="Times New Roman"/>
        <family val="1"/>
      </rPr>
      <t xml:space="preserve">, </t>
    </r>
  </si>
  <si>
    <r>
      <t xml:space="preserve">       2) </t>
    </r>
    <r>
      <rPr>
        <sz val="9"/>
        <color indexed="8"/>
        <rFont val="바탕"/>
        <family val="1"/>
      </rPr>
      <t>여성가구주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비율</t>
    </r>
    <r>
      <rPr>
        <sz val="9"/>
        <color indexed="8"/>
        <rFont val="Times New Roman"/>
        <family val="1"/>
      </rPr>
      <t xml:space="preserve"> = (B)/(A)*100</t>
    </r>
  </si>
  <si>
    <t xml:space="preserve">Note : 1) Counted typical households(not related by blood and one-person-home included), </t>
  </si>
</sst>
</file>

<file path=xl/styles.xml><?xml version="1.0" encoding="utf-8"?>
<styleSheet xmlns="http://schemas.openxmlformats.org/spreadsheetml/2006/main">
  <numFmts count="6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.0"/>
    <numFmt numFmtId="178" formatCode="#,##0.0\ \ \ \ \ \ \ "/>
    <numFmt numFmtId="179" formatCode="_ * #,##0_ ;_ * \-#,##0_ ;_ * &quot;-&quot;_ ;_ @_ "/>
    <numFmt numFmtId="180" formatCode="_-* #,##0.0_-;\-* #,##0.0_-;_-* &quot;-&quot;_-;_-@_-"/>
    <numFmt numFmtId="181" formatCode="_-* #,##0.00_-;\-* #,##0.00_-;_-* &quot;-&quot;_-;_-@_-"/>
    <numFmt numFmtId="182" formatCode="#,##0_);[Red]\(#,##0\)"/>
    <numFmt numFmtId="183" formatCode="#,##0\ \ \ \ "/>
    <numFmt numFmtId="184" formatCode="0.0_);[Red]\(0.0\)"/>
    <numFmt numFmtId="185" formatCode="#,##0_ "/>
    <numFmt numFmtId="186" formatCode="0;[Red]0"/>
    <numFmt numFmtId="187" formatCode="0,000.00"/>
    <numFmt numFmtId="188" formatCode="0,000"/>
    <numFmt numFmtId="189" formatCode="_ * #,##0.00_ ;_ * \-#,##0.00_ ;_ * &quot;-&quot;??_ ;_ @_ "/>
    <numFmt numFmtId="190" formatCode="#,###__"/>
    <numFmt numFmtId="191" formatCode="#,###______;;\-______"/>
    <numFmt numFmtId="192" formatCode="#,##0_ ;[Red]\-#,##0\ "/>
    <numFmt numFmtId="193" formatCode="0.0_ ;[Red]\-0.0\ "/>
    <numFmt numFmtId="194" formatCode="_-* #,##0.0_-;\-* #,##0.0_-;_-* &quot;-&quot;?_-;_-@_-"/>
    <numFmt numFmtId="195" formatCode="&quot;₩&quot;#,##0;&quot;₩&quot;&quot;₩&quot;\-#,##0"/>
    <numFmt numFmtId="196" formatCode="_ * #,##0.00_ ;_ * \-#,##0.00_ ;_ * &quot;-&quot;_ ;_ @_ "/>
    <numFmt numFmtId="197" formatCode="&quot;₩&quot;#,##0.00;&quot;₩&quot;\-#,##0.00"/>
    <numFmt numFmtId="198" formatCode="_-* #\ ##0_-;\-* #\ ##0_-;_-* &quot;-&quot;_-;_-@_-"/>
    <numFmt numFmtId="199" formatCode="##\ ###"/>
    <numFmt numFmtId="200" formatCode="&quot;₩&quot;#,##0;&quot;₩&quot;&quot;₩&quot;&quot;₩&quot;&quot;₩&quot;\-#,##0"/>
    <numFmt numFmtId="201" formatCode="0.0_ "/>
    <numFmt numFmtId="202" formatCode="0_ "/>
    <numFmt numFmtId="203" formatCode="0.0%"/>
    <numFmt numFmtId="204" formatCode="0.00%;[Red]&quot;△&quot;0.00%"/>
    <numFmt numFmtId="205" formatCode="#,##0;[Red]&quot;△&quot;#,##0"/>
    <numFmt numFmtId="206" formatCode="_-[$€-2]* #,##0.00_-;\-[$€-2]* #,##0.00_-;_-[$€-2]* &quot;-&quot;??_-"/>
    <numFmt numFmtId="207" formatCode="#,##0.0_);[Red]\(#,##0.0\)"/>
    <numFmt numFmtId="208" formatCode="_-* #,##0_-;\-* #,##0_-;_-* &quot;-&quot;??_-;_-@_-"/>
    <numFmt numFmtId="209" formatCode="0.0;_壿"/>
    <numFmt numFmtId="210" formatCode="###\ ###\ ##0"/>
    <numFmt numFmtId="211" formatCode="#,##0.00;[Red]#,##0.00"/>
    <numFmt numFmtId="212" formatCode="#,##0.00_ "/>
    <numFmt numFmtId="213" formatCode="_ &quot;₩&quot;* #,##0.00_ ;_ &quot;₩&quot;* &quot;₩&quot;&quot;₩&quot;&quot;₩&quot;&quot;₩&quot;&quot;₩&quot;&quot;₩&quot;&quot;₩&quot;&quot;₩&quot;\-#,##0.00_ ;_ &quot;₩&quot;* &quot;-&quot;??_ ;_ @_ "/>
    <numFmt numFmtId="214" formatCode="_(* #,##0_);_(* \(#,##0\);_(* &quot;-&quot;_);_(@_)"/>
    <numFmt numFmtId="215" formatCode="&quot;R$&quot;#,##0.00;&quot;R$&quot;\-#,##0.00"/>
    <numFmt numFmtId="216" formatCode="#,##0.0;[Red]#,##0.0"/>
    <numFmt numFmtId="217" formatCode="#,##0.00_);[Red]\(#,##0.00\)"/>
    <numFmt numFmtId="218" formatCode="#,##0\ "/>
    <numFmt numFmtId="219" formatCode="_-[$₩-412]* #,##0.00_-;\-[$₩-412]* #,##0.00_-;_-[$₩-412]* &quot;-&quot;??_-;_-@_-"/>
    <numFmt numFmtId="220" formatCode="#,##0.0_ "/>
    <numFmt numFmtId="221" formatCode="###,###,###"/>
    <numFmt numFmtId="222" formatCode="[$-412]yyyy&quot;년&quot;\ m&quot;월&quot;\ d&quot;일&quot;\ dddd"/>
    <numFmt numFmtId="223" formatCode="[$-412]AM/PM\ h:mm:ss"/>
    <numFmt numFmtId="224" formatCode="0_);[Red]\(0\)"/>
    <numFmt numFmtId="225" formatCode="#&quot;:&quot;#0"/>
    <numFmt numFmtId="226" formatCode="0.00_ "/>
    <numFmt numFmtId="227" formatCode="_-* #,##0.000_-;\-* #,##0.000_-;_-* &quot;-&quot;_-;_-@_-"/>
    <numFmt numFmtId="228" formatCode="#,##0.000;[Red]#,##0.000"/>
    <numFmt numFmtId="229" formatCode="#,##0.0000;[Red]#,##0.0000"/>
    <numFmt numFmtId="230" formatCode="#,##0;[Red]#,##0"/>
  </numFmts>
  <fonts count="187">
    <font>
      <sz val="12"/>
      <name val="바탕체"/>
      <family val="1"/>
    </font>
    <font>
      <b/>
      <sz val="12"/>
      <color indexed="8"/>
      <name val="바탕체"/>
      <family val="1"/>
    </font>
    <font>
      <i/>
      <sz val="12"/>
      <color indexed="8"/>
      <name val="바탕체"/>
      <family val="1"/>
    </font>
    <font>
      <sz val="10"/>
      <color indexed="8"/>
      <name val="굴림체"/>
      <family val="3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8"/>
      <name val="한컴바탕"/>
      <family val="1"/>
    </font>
    <font>
      <sz val="11"/>
      <color indexed="8"/>
      <name val="한컴바탕"/>
      <family val="1"/>
    </font>
    <font>
      <sz val="10"/>
      <color indexed="8"/>
      <name val="한컴바탕"/>
      <family val="1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color indexed="8"/>
      <name val="한컴바탕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돋움체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바탕"/>
      <family val="1"/>
    </font>
    <font>
      <sz val="9"/>
      <color indexed="8"/>
      <name val="바탕"/>
      <family val="1"/>
    </font>
    <font>
      <sz val="10"/>
      <color indexed="8"/>
      <name val="바탕"/>
      <family val="1"/>
    </font>
    <font>
      <b/>
      <sz val="18"/>
      <color indexed="8"/>
      <name val="바탕"/>
      <family val="1"/>
    </font>
    <font>
      <b/>
      <sz val="9"/>
      <color indexed="8"/>
      <name val="돋움"/>
      <family val="3"/>
    </font>
    <font>
      <b/>
      <sz val="9"/>
      <color indexed="8"/>
      <name val="Tahoma"/>
      <family val="2"/>
    </font>
    <font>
      <sz val="9"/>
      <color indexed="8"/>
      <name val="굴림"/>
      <family val="3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sz val="9"/>
      <name val="Tahoma"/>
      <family val="2"/>
    </font>
    <font>
      <sz val="8"/>
      <name val="Times New Roman"/>
      <family val="1"/>
    </font>
    <font>
      <sz val="8"/>
      <name val="바탕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바탕"/>
      <family val="1"/>
    </font>
    <font>
      <sz val="9"/>
      <name val="바탕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바탕"/>
      <family val="1"/>
    </font>
    <font>
      <sz val="18"/>
      <name val="Times New Roman"/>
      <family val="1"/>
    </font>
    <font>
      <b/>
      <sz val="17.5"/>
      <name val="Times New Roman"/>
      <family val="1"/>
    </font>
    <font>
      <b/>
      <sz val="17.5"/>
      <name val="바탕"/>
      <family val="1"/>
    </font>
    <font>
      <sz val="17.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8"/>
      <name val="Times New Roman"/>
      <family val="1"/>
    </font>
    <font>
      <vertAlign val="superscript"/>
      <sz val="18"/>
      <name val="Times New Roman"/>
      <family val="1"/>
    </font>
    <font>
      <sz val="8"/>
      <name val="바탕체"/>
      <family val="1"/>
    </font>
    <font>
      <b/>
      <sz val="11"/>
      <color indexed="10"/>
      <name val="바탕"/>
      <family val="1"/>
    </font>
    <font>
      <sz val="11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10"/>
      <name val="바탕"/>
      <family val="1"/>
    </font>
    <font>
      <sz val="8"/>
      <name val="맑은 고딕"/>
      <family val="3"/>
    </font>
    <font>
      <b/>
      <sz val="9"/>
      <name val="Tahoma"/>
      <family val="2"/>
    </font>
    <font>
      <b/>
      <vertAlign val="superscript"/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sz val="9"/>
      <name val="돋움"/>
      <family val="3"/>
    </font>
    <font>
      <b/>
      <sz val="8"/>
      <name val="Times New Roman"/>
      <family val="1"/>
    </font>
    <font>
      <sz val="12"/>
      <color indexed="8"/>
      <name val="바탕체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sz val="10"/>
      <color indexed="8"/>
      <name val="굴림"/>
      <family val="3"/>
    </font>
    <font>
      <sz val="10"/>
      <name val="굴림체"/>
      <family val="3"/>
    </font>
    <font>
      <sz val="10"/>
      <name val="Helv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36"/>
      <name val="바탕체"/>
      <family val="1"/>
    </font>
    <font>
      <sz val="10"/>
      <name val="MS Sans Serif"/>
      <family val="2"/>
    </font>
    <font>
      <sz val="8"/>
      <name val="Arial"/>
      <family val="2"/>
    </font>
    <font>
      <b/>
      <sz val="11"/>
      <name val="Helv"/>
      <family val="2"/>
    </font>
    <font>
      <sz val="12"/>
      <color indexed="32"/>
      <name val="MIN 훈민08체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vertAlign val="superscript"/>
      <sz val="11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color indexed="8"/>
      <name val="바탕"/>
      <family val="1"/>
    </font>
    <font>
      <b/>
      <sz val="18"/>
      <color indexed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3"/>
      <color indexed="8"/>
      <name val="Times New Roman"/>
      <family val="1"/>
    </font>
    <font>
      <vertAlign val="superscript"/>
      <sz val="11"/>
      <color indexed="8"/>
      <name val="바탕"/>
      <family val="1"/>
    </font>
    <font>
      <sz val="10"/>
      <name val="Times New Roman"/>
      <family val="1"/>
    </font>
    <font>
      <sz val="10"/>
      <name val="바탕"/>
      <family val="1"/>
    </font>
    <font>
      <sz val="8"/>
      <name val="굴림"/>
      <family val="3"/>
    </font>
    <font>
      <sz val="8"/>
      <color indexed="8"/>
      <name val="굴림"/>
      <family val="3"/>
    </font>
    <font>
      <sz val="9"/>
      <name val="바탕체"/>
      <family val="1"/>
    </font>
    <font>
      <b/>
      <sz val="9"/>
      <color indexed="8"/>
      <name val="바탕"/>
      <family val="1"/>
    </font>
    <font>
      <b/>
      <sz val="18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sz val="11"/>
      <color indexed="8"/>
      <name val="바탕체"/>
      <family val="1"/>
    </font>
    <font>
      <vertAlign val="superscript"/>
      <sz val="11"/>
      <color indexed="8"/>
      <name val="바탕체"/>
      <family val="1"/>
    </font>
    <font>
      <u val="single"/>
      <sz val="12"/>
      <color indexed="20"/>
      <name val="바탕체"/>
      <family val="1"/>
    </font>
    <font>
      <u val="single"/>
      <sz val="12"/>
      <color indexed="12"/>
      <name val="바탕체"/>
      <family val="1"/>
    </font>
    <font>
      <sz val="9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3"/>
    </font>
    <font>
      <u val="single"/>
      <sz val="12"/>
      <color theme="11"/>
      <name val="바탕체"/>
      <family val="1"/>
    </font>
    <font>
      <sz val="11"/>
      <color rgb="FF000000"/>
      <name val="돋움"/>
      <family val="3"/>
    </font>
    <font>
      <sz val="11"/>
      <color indexed="8"/>
      <name val="Calibri"/>
      <family val="3"/>
    </font>
    <font>
      <sz val="11"/>
      <color theme="1"/>
      <name val="돋움"/>
      <family val="3"/>
    </font>
    <font>
      <u val="single"/>
      <sz val="12"/>
      <color theme="10"/>
      <name val="바탕체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바탕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바탕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굴림"/>
      <family val="3"/>
    </font>
    <font>
      <sz val="8"/>
      <color theme="1"/>
      <name val="굴림"/>
      <family val="3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  <font>
      <sz val="11"/>
      <color theme="1"/>
      <name val="바탕체"/>
      <family val="1"/>
    </font>
    <font>
      <b/>
      <sz val="8"/>
      <name val="바탕체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/>
      <bottom/>
    </border>
  </borders>
  <cellStyleXfs count="70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>
      <alignment/>
      <protection/>
    </xf>
    <xf numFmtId="49" fontId="3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98" fillId="0" borderId="1">
      <alignment horizontal="center" vertical="center"/>
      <protection/>
    </xf>
    <xf numFmtId="49" fontId="98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98" fillId="0" borderId="1">
      <alignment horizontal="center" vertical="center"/>
      <protection/>
    </xf>
    <xf numFmtId="49" fontId="98" fillId="0" borderId="1">
      <alignment horizontal="center" vertical="center"/>
      <protection/>
    </xf>
    <xf numFmtId="49" fontId="98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98" fillId="0" borderId="1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4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8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9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9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3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3" fillId="3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3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3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3" fillId="6" borderId="0" applyNumberFormat="0" applyBorder="0" applyAlignment="0" applyProtection="0"/>
    <xf numFmtId="0" fontId="1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3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3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3" fillId="9" borderId="0" applyNumberFormat="0" applyBorder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3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3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3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3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17" borderId="2">
      <alignment horizontal="center" vertical="center"/>
      <protection/>
    </xf>
    <xf numFmtId="0" fontId="11" fillId="17" borderId="2">
      <alignment horizontal="center" vertical="center"/>
      <protection/>
    </xf>
    <xf numFmtId="0" fontId="107" fillId="17" borderId="2">
      <alignment horizontal="center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2" fillId="0" borderId="0" applyFill="0" applyBorder="0" applyAlignment="0">
      <protection/>
    </xf>
    <xf numFmtId="0" fontId="13" fillId="0" borderId="0">
      <alignment/>
      <protection/>
    </xf>
    <xf numFmtId="0" fontId="13" fillId="0" borderId="0">
      <alignment/>
      <protection/>
    </xf>
    <xf numFmtId="0" fontId="110" fillId="0" borderId="0">
      <alignment/>
      <protection/>
    </xf>
    <xf numFmtId="179" fontId="4" fillId="0" borderId="0" applyFont="0" applyFill="0" applyBorder="0" applyAlignment="0" applyProtection="0"/>
    <xf numFmtId="0" fontId="3" fillId="0" borderId="0">
      <alignment/>
      <protection/>
    </xf>
    <xf numFmtId="18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>
      <alignment/>
      <protection/>
    </xf>
    <xf numFmtId="3" fontId="4" fillId="0" borderId="0" applyFont="0" applyFill="0" applyBorder="0" applyAlignment="0" applyProtection="0"/>
    <xf numFmtId="3" fontId="9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98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>
      <alignment/>
      <protection/>
    </xf>
    <xf numFmtId="197" fontId="12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83" fillId="0" borderId="0">
      <alignment/>
      <protection/>
    </xf>
    <xf numFmtId="0" fontId="4" fillId="0" borderId="0" applyFont="0" applyFill="0" applyBorder="0" applyAlignment="0" applyProtection="0"/>
    <xf numFmtId="0" fontId="14" fillId="0" borderId="0">
      <alignment/>
      <protection/>
    </xf>
    <xf numFmtId="0" fontId="14" fillId="0" borderId="0" applyFill="0" applyBorder="0" applyAlignment="0" applyProtection="0"/>
    <xf numFmtId="0" fontId="100" fillId="0" borderId="0" applyFill="0" applyBorder="0" applyAlignment="0" applyProtection="0"/>
    <xf numFmtId="0" fontId="100" fillId="0" borderId="0" applyFill="0" applyBorder="0" applyAlignment="0" applyProtection="0"/>
    <xf numFmtId="0" fontId="4" fillId="0" borderId="0" applyFont="0" applyFill="0" applyBorder="0" applyAlignment="0" applyProtection="0"/>
    <xf numFmtId="0" fontId="96" fillId="0" borderId="0" applyFont="0" applyFill="0" applyBorder="0" applyAlignment="0" applyProtection="0"/>
    <xf numFmtId="213" fontId="3" fillId="0" borderId="0">
      <alignment/>
      <protection/>
    </xf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8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14" fillId="0" borderId="0">
      <alignment/>
      <protection/>
    </xf>
    <xf numFmtId="2" fontId="14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4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38" fontId="15" fillId="18" borderId="0" applyNumberFormat="0" applyBorder="0" applyAlignment="0" applyProtection="0"/>
    <xf numFmtId="38" fontId="15" fillId="18" borderId="0">
      <alignment/>
      <protection/>
    </xf>
    <xf numFmtId="38" fontId="15" fillId="18" borderId="0" applyNumberFormat="0" applyBorder="0" applyAlignment="0" applyProtection="0"/>
    <xf numFmtId="38" fontId="15" fillId="19" borderId="0" applyNumberFormat="0" applyBorder="0" applyAlignment="0" applyProtection="0"/>
    <xf numFmtId="38" fontId="105" fillId="18" borderId="0" applyNumberFormat="0" applyBorder="0" applyAlignment="0" applyProtection="0"/>
    <xf numFmtId="38" fontId="15" fillId="18" borderId="0" applyNumberFormat="0" applyBorder="0" applyAlignment="0" applyProtection="0"/>
    <xf numFmtId="38" fontId="105" fillId="18" borderId="0" applyNumberFormat="0" applyBorder="0" applyAlignment="0" applyProtection="0"/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11" fillId="0" borderId="0">
      <alignment horizontal="left"/>
      <protection/>
    </xf>
    <xf numFmtId="0" fontId="17" fillId="0" borderId="3" applyNumberFormat="0" applyAlignment="0" applyProtection="0"/>
    <xf numFmtId="0" fontId="17" fillId="0" borderId="3">
      <alignment horizontal="left" vertical="center"/>
      <protection/>
    </xf>
    <xf numFmtId="0" fontId="17" fillId="0" borderId="3" applyNumberFormat="0" applyAlignment="0" applyProtection="0"/>
    <xf numFmtId="0" fontId="17" fillId="0" borderId="3" applyNumberFormat="0" applyAlignment="0" applyProtection="0"/>
    <xf numFmtId="0" fontId="102" fillId="0" borderId="3" applyNumberFormat="0" applyAlignment="0" applyProtection="0"/>
    <xf numFmtId="0" fontId="102" fillId="0" borderId="3" applyNumberFormat="0" applyAlignment="0" applyProtection="0"/>
    <xf numFmtId="0" fontId="17" fillId="0" borderId="4">
      <alignment horizontal="left" vertical="center"/>
      <protection/>
    </xf>
    <xf numFmtId="0" fontId="17" fillId="0" borderId="4">
      <alignment horizontal="left" vertical="center"/>
      <protection/>
    </xf>
    <xf numFmtId="0" fontId="17" fillId="0" borderId="4">
      <alignment horizontal="left" vertical="center"/>
      <protection/>
    </xf>
    <xf numFmtId="0" fontId="102" fillId="0" borderId="4">
      <alignment horizontal="left" vertical="center"/>
      <protection/>
    </xf>
    <xf numFmtId="0" fontId="102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0" fontId="15" fillId="20" borderId="5" applyNumberFormat="0" applyBorder="0" applyAlignment="0" applyProtection="0"/>
    <xf numFmtId="10" fontId="15" fillId="20" borderId="5">
      <alignment/>
      <protection/>
    </xf>
    <xf numFmtId="10" fontId="15" fillId="20" borderId="5" applyNumberFormat="0" applyBorder="0" applyAlignment="0" applyProtection="0"/>
    <xf numFmtId="10" fontId="15" fillId="19" borderId="5" applyNumberFormat="0" applyBorder="0" applyAlignment="0" applyProtection="0"/>
    <xf numFmtId="10" fontId="105" fillId="20" borderId="5" applyNumberFormat="0" applyBorder="0" applyAlignment="0" applyProtection="0"/>
    <xf numFmtId="10" fontId="15" fillId="20" borderId="5" applyNumberFormat="0" applyBorder="0" applyAlignment="0" applyProtection="0"/>
    <xf numFmtId="10" fontId="105" fillId="20" borderId="5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6">
      <alignment/>
      <protection/>
    </xf>
    <xf numFmtId="0" fontId="19" fillId="0" borderId="6">
      <alignment/>
      <protection/>
    </xf>
    <xf numFmtId="0" fontId="106" fillId="0" borderId="6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2" fillId="0" borderId="0">
      <alignment/>
      <protection/>
    </xf>
    <xf numFmtId="200" fontId="12" fillId="0" borderId="0">
      <alignment/>
      <protection/>
    </xf>
    <xf numFmtId="0" fontId="93" fillId="0" borderId="0">
      <alignment/>
      <protection/>
    </xf>
    <xf numFmtId="200" fontId="83" fillId="0" borderId="0">
      <alignment/>
      <protection/>
    </xf>
    <xf numFmtId="200" fontId="12" fillId="0" borderId="0">
      <alignment/>
      <protection/>
    </xf>
    <xf numFmtId="200" fontId="83" fillId="0" borderId="0">
      <alignment/>
      <protection/>
    </xf>
    <xf numFmtId="0" fontId="4" fillId="0" borderId="0">
      <alignment/>
      <protection/>
    </xf>
    <xf numFmtId="205" fontId="4" fillId="21" borderId="0">
      <alignment vertical="center"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>
      <alignment/>
      <protection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96" fillId="0" borderId="0" applyFont="0" applyFill="0" applyBorder="0" applyAlignment="0" applyProtection="0"/>
    <xf numFmtId="10" fontId="96" fillId="0" borderId="0" applyFont="0" applyFill="0" applyBorder="0" applyAlignment="0" applyProtection="0"/>
    <xf numFmtId="0" fontId="11" fillId="22" borderId="2">
      <alignment horizontal="center" vertical="center"/>
      <protection/>
    </xf>
    <xf numFmtId="0" fontId="11" fillId="22" borderId="2">
      <alignment horizontal="center" vertical="center"/>
      <protection/>
    </xf>
    <xf numFmtId="0" fontId="112" fillId="22" borderId="2">
      <alignment horizontal="center"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6" fillId="0" borderId="0">
      <alignment/>
      <protection/>
    </xf>
    <xf numFmtId="0" fontId="4" fillId="0" borderId="7" applyNumberFormat="0" applyFont="0" applyFill="0" applyAlignment="0" applyProtection="0"/>
    <xf numFmtId="0" fontId="14" fillId="0" borderId="8">
      <alignment/>
      <protection/>
    </xf>
    <xf numFmtId="0" fontId="14" fillId="0" borderId="8" applyNumberFormat="0" applyFill="0" applyAlignment="0" applyProtection="0"/>
    <xf numFmtId="0" fontId="100" fillId="0" borderId="8" applyNumberFormat="0" applyFill="0" applyAlignment="0" applyProtection="0"/>
    <xf numFmtId="0" fontId="100" fillId="0" borderId="8" applyNumberFormat="0" applyFill="0" applyAlignment="0" applyProtection="0"/>
    <xf numFmtId="0" fontId="4" fillId="0" borderId="7" applyNumberFormat="0" applyFont="0" applyFill="0" applyAlignment="0" applyProtection="0"/>
    <xf numFmtId="0" fontId="96" fillId="0" borderId="7" applyNumberFormat="0" applyFon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13" fillId="23" borderId="0" applyNumberFormat="0" applyBorder="0" applyAlignment="0" applyProtection="0"/>
    <xf numFmtId="0" fontId="11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115" fillId="18" borderId="9" applyNumberFormat="0" applyAlignment="0" applyProtection="0"/>
    <xf numFmtId="0" fontId="115" fillId="18" borderId="9" applyNumberFormat="0" applyAlignment="0" applyProtection="0"/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6" fillId="3" borderId="0" applyNumberFormat="0" applyBorder="0" applyAlignment="0" applyProtection="0"/>
    <xf numFmtId="0" fontId="116" fillId="3" borderId="0" applyNumberFormat="0" applyBorder="0" applyAlignment="0" applyProtection="0"/>
    <xf numFmtId="0" fontId="103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" fillId="20" borderId="10" applyNumberFormat="0" applyFont="0" applyAlignment="0" applyProtection="0"/>
    <xf numFmtId="0" fontId="83" fillId="20" borderId="10" applyNumberFormat="0" applyFont="0" applyAlignment="0" applyProtection="0"/>
    <xf numFmtId="0" fontId="83" fillId="20" borderId="10" applyNumberFormat="0" applyFont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119" fillId="28" borderId="11" applyNumberFormat="0" applyAlignment="0" applyProtection="0"/>
    <xf numFmtId="0" fontId="119" fillId="28" borderId="11" applyNumberFormat="0" applyAlignment="0" applyProtection="0"/>
    <xf numFmtId="4" fontId="27" fillId="0" borderId="0" applyNumberFormat="0" applyProtection="0">
      <alignment/>
    </xf>
    <xf numFmtId="0" fontId="0" fillId="0" borderId="0" applyProtection="0">
      <alignment/>
    </xf>
    <xf numFmtId="41" fontId="12" fillId="0" borderId="0" applyFont="0" applyFill="0" applyBorder="0" applyAlignment="0" applyProtection="0"/>
    <xf numFmtId="41" fontId="12" fillId="0" borderId="0">
      <alignment/>
      <protection/>
    </xf>
    <xf numFmtId="41" fontId="83" fillId="0" borderId="0" applyFont="0" applyFill="0" applyBorder="0" applyAlignment="0" applyProtection="0"/>
    <xf numFmtId="41" fontId="12" fillId="0" borderId="0">
      <alignment/>
      <protection/>
    </xf>
    <xf numFmtId="0" fontId="0" fillId="0" borderId="0" applyFont="0" applyFill="0" applyBorder="0" applyAlignment="0" applyProtection="0"/>
    <xf numFmtId="41" fontId="12" fillId="0" borderId="0">
      <alignment/>
      <protection/>
    </xf>
    <xf numFmtId="41" fontId="12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41" fontId="83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214" fontId="96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0" fillId="0" borderId="0" applyProtection="0">
      <alignment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155" fillId="0" borderId="0" applyFont="0" applyFill="0" applyBorder="0" applyAlignment="0" applyProtection="0"/>
    <xf numFmtId="41" fontId="15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Protection="0">
      <alignment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98" fillId="0" borderId="0" applyFont="0" applyFill="0" applyBorder="0" applyAlignment="0" applyProtection="0"/>
    <xf numFmtId="0" fontId="10" fillId="0" borderId="12">
      <alignment/>
      <protection/>
    </xf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20" fillId="0" borderId="13" applyNumberFormat="0" applyFill="0" applyAlignment="0" applyProtection="0"/>
    <xf numFmtId="0" fontId="156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21" fillId="0" borderId="14" applyNumberFormat="0" applyFill="0" applyAlignment="0" applyProtection="0"/>
    <xf numFmtId="41" fontId="12" fillId="0" borderId="0" applyFont="0" applyFill="0" applyBorder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122" fillId="7" borderId="9" applyNumberFormat="0" applyAlignment="0" applyProtection="0"/>
    <xf numFmtId="0" fontId="122" fillId="7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23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24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25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26" fillId="4" borderId="0" applyNumberFormat="0" applyBorder="0" applyAlignment="0" applyProtection="0"/>
    <xf numFmtId="0" fontId="1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36" fillId="18" borderId="18" applyNumberFormat="0" applyAlignment="0" applyProtection="0"/>
    <xf numFmtId="0" fontId="36" fillId="18" borderId="18" applyNumberFormat="0" applyAlignment="0" applyProtection="0"/>
    <xf numFmtId="0" fontId="127" fillId="18" borderId="18" applyNumberFormat="0" applyAlignment="0" applyProtection="0"/>
    <xf numFmtId="0" fontId="127" fillId="18" borderId="18" applyNumberFormat="0" applyAlignment="0" applyProtection="0"/>
    <xf numFmtId="0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83" fillId="0" borderId="0" applyFont="0" applyFill="0" applyBorder="0" applyAlignment="0" applyProtection="0"/>
    <xf numFmtId="42" fontId="157" fillId="0" borderId="0">
      <alignment/>
      <protection/>
    </xf>
    <xf numFmtId="0" fontId="0" fillId="0" borderId="0" applyFont="0" applyFill="0" applyBorder="0" applyAlignment="0" applyProtection="0"/>
    <xf numFmtId="204" fontId="4" fillId="21" borderId="0">
      <alignment vertical="center"/>
      <protection/>
    </xf>
    <xf numFmtId="205" fontId="4" fillId="0" borderId="2">
      <alignment vertical="center"/>
      <protection/>
    </xf>
    <xf numFmtId="205" fontId="4" fillId="0" borderId="2">
      <alignment vertical="center"/>
      <protection/>
    </xf>
    <xf numFmtId="205" fontId="96" fillId="0" borderId="2">
      <alignment vertical="center"/>
      <protection/>
    </xf>
    <xf numFmtId="0" fontId="0" fillId="0" borderId="0">
      <alignment/>
      <protection/>
    </xf>
    <xf numFmtId="0" fontId="158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158" fillId="0" borderId="0">
      <alignment vertical="center"/>
      <protection/>
    </xf>
    <xf numFmtId="0" fontId="97" fillId="0" borderId="0">
      <alignment/>
      <protection/>
    </xf>
    <xf numFmtId="0" fontId="6" fillId="0" borderId="0">
      <alignment vertical="center"/>
      <protection/>
    </xf>
    <xf numFmtId="0" fontId="97" fillId="0" borderId="0">
      <alignment/>
      <protection/>
    </xf>
    <xf numFmtId="0" fontId="6" fillId="0" borderId="0">
      <alignment vertical="center"/>
      <protection/>
    </xf>
    <xf numFmtId="0" fontId="155" fillId="0" borderId="0">
      <alignment vertical="center"/>
      <protection/>
    </xf>
    <xf numFmtId="0" fontId="6" fillId="0" borderId="0">
      <alignment vertical="center"/>
      <protection/>
    </xf>
    <xf numFmtId="0" fontId="83" fillId="0" borderId="0">
      <alignment/>
      <protection/>
    </xf>
    <xf numFmtId="0" fontId="6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83" fillId="0" borderId="0">
      <alignment/>
      <protection/>
    </xf>
    <xf numFmtId="0" fontId="155" fillId="0" borderId="0">
      <alignment vertical="center"/>
      <protection/>
    </xf>
    <xf numFmtId="0" fontId="158" fillId="0" borderId="0">
      <alignment vertical="center"/>
      <protection/>
    </xf>
    <xf numFmtId="0" fontId="15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6" fillId="0" borderId="0">
      <alignment/>
      <protection/>
    </xf>
    <xf numFmtId="0" fontId="83" fillId="0" borderId="0">
      <alignment/>
      <protection/>
    </xf>
    <xf numFmtId="0" fontId="6" fillId="0" borderId="0">
      <alignment vertical="center"/>
      <protection/>
    </xf>
    <xf numFmtId="0" fontId="8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 applyProtection="0">
      <alignment/>
    </xf>
    <xf numFmtId="0" fontId="83" fillId="0" borderId="0">
      <alignment/>
      <protection/>
    </xf>
    <xf numFmtId="0" fontId="93" fillId="0" borderId="0">
      <alignment/>
      <protection/>
    </xf>
    <xf numFmtId="0" fontId="96" fillId="0" borderId="0">
      <alignment/>
      <protection/>
    </xf>
    <xf numFmtId="0" fontId="93" fillId="0" borderId="0">
      <alignment/>
      <protection/>
    </xf>
    <xf numFmtId="0" fontId="97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96" fillId="0" borderId="0">
      <alignment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6" fillId="0" borderId="0">
      <alignment vertical="center"/>
      <protection/>
    </xf>
    <xf numFmtId="0" fontId="96" fillId="0" borderId="0">
      <alignment/>
      <protection/>
    </xf>
    <xf numFmtId="0" fontId="6" fillId="0" borderId="0">
      <alignment vertical="center"/>
      <protection/>
    </xf>
    <xf numFmtId="0" fontId="83" fillId="0" borderId="0">
      <alignment/>
      <protection/>
    </xf>
    <xf numFmtId="0" fontId="83" fillId="0" borderId="0">
      <alignment vertical="center"/>
      <protection/>
    </xf>
    <xf numFmtId="0" fontId="159" fillId="0" borderId="0">
      <alignment vertical="center"/>
      <protection/>
    </xf>
    <xf numFmtId="0" fontId="6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155" fillId="0" borderId="0">
      <alignment vertical="center"/>
      <protection/>
    </xf>
    <xf numFmtId="0" fontId="6" fillId="0" borderId="0">
      <alignment vertical="center"/>
      <protection/>
    </xf>
    <xf numFmtId="0" fontId="93" fillId="0" borderId="0">
      <alignment/>
      <protection/>
    </xf>
    <xf numFmtId="0" fontId="159" fillId="0" borderId="0">
      <alignment vertical="center"/>
      <protection/>
    </xf>
    <xf numFmtId="0" fontId="6" fillId="0" borderId="0">
      <alignment vertical="center"/>
      <protection/>
    </xf>
    <xf numFmtId="0" fontId="83" fillId="0" borderId="0">
      <alignment/>
      <protection/>
    </xf>
    <xf numFmtId="0" fontId="155" fillId="0" borderId="0">
      <alignment vertical="center"/>
      <protection/>
    </xf>
    <xf numFmtId="0" fontId="12" fillId="0" borderId="0">
      <alignment vertical="center"/>
      <protection/>
    </xf>
    <xf numFmtId="0" fontId="155" fillId="0" borderId="0">
      <alignment vertical="center"/>
      <protection/>
    </xf>
    <xf numFmtId="0" fontId="83" fillId="0" borderId="0">
      <alignment vertical="center"/>
      <protection/>
    </xf>
    <xf numFmtId="0" fontId="6" fillId="0" borderId="0">
      <alignment vertical="center"/>
      <protection/>
    </xf>
    <xf numFmtId="0" fontId="155" fillId="0" borderId="0">
      <alignment vertical="center"/>
      <protection/>
    </xf>
    <xf numFmtId="0" fontId="97" fillId="0" borderId="0">
      <alignment/>
      <protection/>
    </xf>
    <xf numFmtId="0" fontId="158" fillId="0" borderId="0">
      <alignment vertical="center"/>
      <protection/>
    </xf>
    <xf numFmtId="0" fontId="6" fillId="0" borderId="0">
      <alignment vertical="center"/>
      <protection/>
    </xf>
    <xf numFmtId="0" fontId="83" fillId="0" borderId="0">
      <alignment/>
      <protection/>
    </xf>
    <xf numFmtId="0" fontId="0" fillId="0" borderId="0" applyProtection="0">
      <alignment/>
    </xf>
    <xf numFmtId="0" fontId="155" fillId="0" borderId="0">
      <alignment vertical="center"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55" fillId="0" borderId="0">
      <alignment vertical="center"/>
      <protection/>
    </xf>
    <xf numFmtId="0" fontId="96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155" fillId="0" borderId="0">
      <alignment vertical="center"/>
      <protection/>
    </xf>
    <xf numFmtId="0" fontId="83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Protection="0">
      <alignment/>
    </xf>
    <xf numFmtId="0" fontId="83" fillId="0" borderId="0">
      <alignment/>
      <protection/>
    </xf>
    <xf numFmtId="0" fontId="160" fillId="0" borderId="0" applyNumberFormat="0" applyFill="0" applyBorder="0" applyAlignment="0" applyProtection="0"/>
  </cellStyleXfs>
  <cellXfs count="1110">
    <xf numFmtId="0" fontId="0" fillId="0" borderId="0" xfId="0" applyNumberFormat="1" applyAlignment="1">
      <alignment/>
    </xf>
    <xf numFmtId="201" fontId="37" fillId="0" borderId="0" xfId="681" applyNumberFormat="1" applyFont="1" applyFill="1" applyBorder="1" applyAlignment="1">
      <alignment horizontal="right" vertical="center"/>
      <protection/>
    </xf>
    <xf numFmtId="201" fontId="37" fillId="0" borderId="0" xfId="681" applyNumberFormat="1" applyFont="1" applyFill="1" applyBorder="1" applyAlignment="1">
      <alignment horizontal="right" vertical="center" shrinkToFit="1"/>
      <protection/>
    </xf>
    <xf numFmtId="202" fontId="37" fillId="0" borderId="0" xfId="522" applyNumberFormat="1" applyFont="1" applyFill="1" applyBorder="1" applyAlignment="1">
      <alignment vertical="center" shrinkToFit="1"/>
    </xf>
    <xf numFmtId="0" fontId="37" fillId="0" borderId="0" xfId="681" applyNumberFormat="1" applyFont="1" applyFill="1" applyBorder="1" applyAlignment="1">
      <alignment vertical="center" shrinkToFit="1"/>
      <protection/>
    </xf>
    <xf numFmtId="0" fontId="37" fillId="0" borderId="0" xfId="681" applyNumberFormat="1" applyFont="1" applyFill="1" applyBorder="1" applyAlignment="1">
      <alignment vertical="center"/>
      <protection/>
    </xf>
    <xf numFmtId="203" fontId="37" fillId="0" borderId="0" xfId="487" applyNumberFormat="1" applyFont="1" applyFill="1" applyBorder="1" applyAlignment="1">
      <alignment horizontal="right" vertical="center" shrinkToFit="1"/>
    </xf>
    <xf numFmtId="180" fontId="37" fillId="0" borderId="0" xfId="681" applyNumberFormat="1" applyFont="1" applyFill="1" applyBorder="1" applyAlignment="1">
      <alignment vertical="center" shrinkToFit="1"/>
      <protection/>
    </xf>
    <xf numFmtId="0" fontId="40" fillId="0" borderId="0" xfId="688" applyNumberFormat="1" applyFont="1" applyFill="1" applyAlignment="1">
      <alignment vertical="center"/>
      <protection/>
    </xf>
    <xf numFmtId="0" fontId="40" fillId="0" borderId="0" xfId="688" applyNumberFormat="1" applyFont="1" applyFill="1" applyBorder="1" applyAlignment="1">
      <alignment vertical="center"/>
      <protection/>
    </xf>
    <xf numFmtId="0" fontId="39" fillId="0" borderId="0" xfId="688" applyNumberFormat="1" applyFont="1" applyFill="1" applyAlignment="1">
      <alignment vertical="center"/>
      <protection/>
    </xf>
    <xf numFmtId="0" fontId="39" fillId="0" borderId="0" xfId="688" applyNumberFormat="1" applyFont="1" applyFill="1" applyBorder="1" applyAlignment="1">
      <alignment vertical="center"/>
      <protection/>
    </xf>
    <xf numFmtId="0" fontId="37" fillId="0" borderId="0" xfId="688" applyNumberFormat="1" applyFont="1" applyFill="1" applyBorder="1" applyAlignment="1">
      <alignment vertical="center"/>
      <protection/>
    </xf>
    <xf numFmtId="0" fontId="37" fillId="0" borderId="0" xfId="688" applyNumberFormat="1" applyFont="1" applyFill="1" applyBorder="1" applyAlignment="1">
      <alignment horizontal="right" vertical="center"/>
      <protection/>
    </xf>
    <xf numFmtId="0" fontId="37" fillId="0" borderId="0" xfId="688" applyNumberFormat="1" applyFont="1" applyFill="1" applyBorder="1" applyAlignment="1">
      <alignment horizontal="center" vertical="center"/>
      <protection/>
    </xf>
    <xf numFmtId="0" fontId="37" fillId="0" borderId="0" xfId="688" applyNumberFormat="1" applyFont="1" applyFill="1" applyBorder="1" applyAlignment="1">
      <alignment horizontal="center" vertical="center" shrinkToFit="1"/>
      <protection/>
    </xf>
    <xf numFmtId="0" fontId="37" fillId="0" borderId="19" xfId="688" applyNumberFormat="1" applyFont="1" applyFill="1" applyBorder="1" applyAlignment="1">
      <alignment vertical="center"/>
      <protection/>
    </xf>
    <xf numFmtId="0" fontId="37" fillId="0" borderId="6" xfId="688" applyNumberFormat="1" applyFont="1" applyFill="1" applyBorder="1" applyAlignment="1">
      <alignment vertical="center"/>
      <protection/>
    </xf>
    <xf numFmtId="0" fontId="37" fillId="0" borderId="20" xfId="688" applyNumberFormat="1" applyFont="1" applyFill="1" applyBorder="1" applyAlignment="1">
      <alignment horizontal="right" vertical="center"/>
      <protection/>
    </xf>
    <xf numFmtId="0" fontId="37" fillId="0" borderId="20" xfId="688" applyNumberFormat="1" applyFont="1" applyFill="1" applyBorder="1" applyAlignment="1">
      <alignment vertical="center"/>
      <protection/>
    </xf>
    <xf numFmtId="0" fontId="37" fillId="0" borderId="0" xfId="688" applyNumberFormat="1" applyFont="1" applyFill="1" applyBorder="1" applyAlignment="1">
      <alignment horizontal="left" vertical="center"/>
      <protection/>
    </xf>
    <xf numFmtId="0" fontId="5" fillId="0" borderId="0" xfId="688" applyNumberFormat="1" applyFont="1" applyFill="1" applyAlignment="1">
      <alignment vertical="center"/>
      <protection/>
    </xf>
    <xf numFmtId="0" fontId="5" fillId="0" borderId="0" xfId="688" applyNumberFormat="1" applyFont="1" applyFill="1" applyBorder="1" applyAlignment="1">
      <alignment vertical="center"/>
      <protection/>
    </xf>
    <xf numFmtId="0" fontId="39" fillId="0" borderId="0" xfId="596" applyNumberFormat="1" applyFont="1" applyFill="1" applyAlignment="1">
      <alignment vertical="center"/>
      <protection/>
    </xf>
    <xf numFmtId="0" fontId="39" fillId="0" borderId="0" xfId="596" applyNumberFormat="1" applyFont="1" applyFill="1" applyBorder="1" applyAlignment="1">
      <alignment vertical="center"/>
      <protection/>
    </xf>
    <xf numFmtId="0" fontId="37" fillId="0" borderId="0" xfId="596" applyNumberFormat="1" applyFont="1" applyFill="1" applyBorder="1" applyAlignment="1">
      <alignment vertical="center"/>
      <protection/>
    </xf>
    <xf numFmtId="0" fontId="37" fillId="0" borderId="0" xfId="596" applyNumberFormat="1" applyFont="1" applyFill="1" applyBorder="1" applyAlignment="1">
      <alignment horizontal="center" vertical="center" wrapText="1"/>
      <protection/>
    </xf>
    <xf numFmtId="0" fontId="37" fillId="0" borderId="0" xfId="596" applyNumberFormat="1" applyFont="1" applyFill="1" applyBorder="1" applyAlignment="1">
      <alignment horizontal="center" vertical="center" shrinkToFit="1"/>
      <protection/>
    </xf>
    <xf numFmtId="0" fontId="37" fillId="0" borderId="19" xfId="596" applyNumberFormat="1" applyFont="1" applyFill="1" applyBorder="1" applyAlignment="1">
      <alignment vertical="center"/>
      <protection/>
    </xf>
    <xf numFmtId="0" fontId="37" fillId="0" borderId="6" xfId="596" applyNumberFormat="1" applyFont="1" applyFill="1" applyBorder="1" applyAlignment="1">
      <alignment vertical="center"/>
      <protection/>
    </xf>
    <xf numFmtId="0" fontId="37" fillId="0" borderId="20" xfId="596" applyNumberFormat="1" applyFont="1" applyFill="1" applyBorder="1" applyAlignment="1">
      <alignment horizontal="right" vertical="center"/>
      <protection/>
    </xf>
    <xf numFmtId="0" fontId="37" fillId="0" borderId="20" xfId="596" applyNumberFormat="1" applyFont="1" applyFill="1" applyBorder="1" applyAlignment="1">
      <alignment vertical="center"/>
      <protection/>
    </xf>
    <xf numFmtId="0" fontId="5" fillId="0" borderId="0" xfId="596" applyNumberFormat="1" applyFont="1" applyFill="1" applyAlignment="1">
      <alignment vertical="center"/>
      <protection/>
    </xf>
    <xf numFmtId="0" fontId="5" fillId="0" borderId="0" xfId="596" applyNumberFormat="1" applyFont="1" applyFill="1" applyBorder="1" applyAlignment="1">
      <alignment vertical="center"/>
      <protection/>
    </xf>
    <xf numFmtId="0" fontId="37" fillId="0" borderId="0" xfId="601" applyNumberFormat="1" applyFont="1" applyFill="1" applyBorder="1" applyAlignment="1">
      <alignment vertical="center"/>
      <protection/>
    </xf>
    <xf numFmtId="0" fontId="39" fillId="0" borderId="0" xfId="681" applyNumberFormat="1" applyFont="1" applyFill="1" applyBorder="1" applyAlignment="1">
      <alignment vertical="center"/>
      <protection/>
    </xf>
    <xf numFmtId="0" fontId="37" fillId="0" borderId="0" xfId="681" applyNumberFormat="1" applyFont="1" applyFill="1" applyBorder="1" applyAlignment="1">
      <alignment vertical="center" wrapText="1"/>
      <protection/>
    </xf>
    <xf numFmtId="0" fontId="39" fillId="0" borderId="0" xfId="681" applyNumberFormat="1" applyFont="1" applyFill="1" applyAlignment="1">
      <alignment horizontal="right" vertical="center"/>
      <protection/>
    </xf>
    <xf numFmtId="0" fontId="39" fillId="0" borderId="0" xfId="681" applyNumberFormat="1" applyFont="1" applyFill="1" applyAlignment="1">
      <alignment vertical="center"/>
      <protection/>
    </xf>
    <xf numFmtId="4" fontId="39" fillId="0" borderId="0" xfId="681" applyNumberFormat="1" applyFont="1" applyFill="1" applyAlignment="1">
      <alignment vertical="center"/>
      <protection/>
    </xf>
    <xf numFmtId="177" fontId="39" fillId="0" borderId="0" xfId="681" applyNumberFormat="1" applyFont="1" applyFill="1" applyAlignment="1">
      <alignment horizontal="center" vertical="center"/>
      <protection/>
    </xf>
    <xf numFmtId="4" fontId="39" fillId="0" borderId="0" xfId="681" applyNumberFormat="1" applyFont="1" applyFill="1" applyAlignment="1">
      <alignment horizontal="left" vertical="center"/>
      <protection/>
    </xf>
    <xf numFmtId="177" fontId="39" fillId="0" borderId="0" xfId="681" applyNumberFormat="1" applyFont="1" applyFill="1" applyAlignment="1">
      <alignment vertical="center"/>
      <protection/>
    </xf>
    <xf numFmtId="0" fontId="39" fillId="0" borderId="0" xfId="681" applyNumberFormat="1" applyFont="1" applyFill="1" applyAlignment="1">
      <alignment horizontal="left" vertical="center"/>
      <protection/>
    </xf>
    <xf numFmtId="0" fontId="39" fillId="0" borderId="0" xfId="681" applyNumberFormat="1" applyFont="1" applyFill="1" applyBorder="1" applyAlignment="1">
      <alignment horizontal="left" vertical="center"/>
      <protection/>
    </xf>
    <xf numFmtId="0" fontId="40" fillId="0" borderId="0" xfId="601" applyNumberFormat="1" applyFont="1" applyFill="1" applyBorder="1" applyAlignment="1">
      <alignment vertical="center"/>
      <protection/>
    </xf>
    <xf numFmtId="0" fontId="39" fillId="0" borderId="0" xfId="601" applyNumberFormat="1" applyFont="1" applyFill="1" applyBorder="1" applyAlignment="1">
      <alignment vertical="center"/>
      <protection/>
    </xf>
    <xf numFmtId="0" fontId="37" fillId="0" borderId="20" xfId="601" applyNumberFormat="1" applyFont="1" applyFill="1" applyBorder="1" applyAlignment="1">
      <alignment vertical="center"/>
      <protection/>
    </xf>
    <xf numFmtId="0" fontId="39" fillId="0" borderId="0" xfId="693" applyNumberFormat="1" applyFont="1" applyFill="1" applyBorder="1" applyAlignment="1">
      <alignment/>
      <protection/>
    </xf>
    <xf numFmtId="0" fontId="39" fillId="0" borderId="0" xfId="601" applyNumberFormat="1" applyFont="1" applyFill="1" applyAlignment="1">
      <alignment vertical="center"/>
      <protection/>
    </xf>
    <xf numFmtId="0" fontId="5" fillId="0" borderId="0" xfId="601" applyNumberFormat="1" applyFont="1" applyFill="1" applyBorder="1" applyAlignment="1">
      <alignment vertical="center"/>
      <protection/>
    </xf>
    <xf numFmtId="0" fontId="40" fillId="0" borderId="0" xfId="698" applyNumberFormat="1" applyFont="1" applyBorder="1" applyAlignment="1">
      <alignment vertical="center"/>
      <protection/>
    </xf>
    <xf numFmtId="0" fontId="39" fillId="0" borderId="0" xfId="698" applyNumberFormat="1" applyFont="1" applyBorder="1" applyAlignment="1">
      <alignment vertical="center"/>
      <protection/>
    </xf>
    <xf numFmtId="0" fontId="39" fillId="0" borderId="0" xfId="698" applyNumberFormat="1" applyFont="1" applyBorder="1" applyAlignment="1">
      <alignment horizontal="center" vertical="center"/>
      <protection/>
    </xf>
    <xf numFmtId="0" fontId="5" fillId="0" borderId="0" xfId="698" applyNumberFormat="1" applyFont="1" applyBorder="1" applyAlignment="1">
      <alignment vertical="center"/>
      <protection/>
    </xf>
    <xf numFmtId="0" fontId="5" fillId="0" borderId="0" xfId="698" applyNumberFormat="1" applyFont="1" applyAlignment="1">
      <alignment vertical="center"/>
      <protection/>
    </xf>
    <xf numFmtId="188" fontId="5" fillId="0" borderId="0" xfId="698" applyNumberFormat="1" applyFont="1" applyAlignment="1">
      <alignment horizontal="right" vertical="center"/>
      <protection/>
    </xf>
    <xf numFmtId="0" fontId="5" fillId="0" borderId="0" xfId="698" applyNumberFormat="1" applyFont="1" applyAlignment="1">
      <alignment horizontal="right" vertical="center"/>
      <protection/>
    </xf>
    <xf numFmtId="3" fontId="5" fillId="0" borderId="0" xfId="698" applyNumberFormat="1" applyFont="1" applyAlignment="1">
      <alignment vertical="center"/>
      <protection/>
    </xf>
    <xf numFmtId="177" fontId="5" fillId="0" borderId="0" xfId="698" applyNumberFormat="1" applyFont="1" applyAlignment="1">
      <alignment vertical="center"/>
      <protection/>
    </xf>
    <xf numFmtId="188" fontId="5" fillId="0" borderId="0" xfId="698" applyNumberFormat="1" applyFont="1" applyAlignment="1">
      <alignment vertical="center"/>
      <protection/>
    </xf>
    <xf numFmtId="0" fontId="38" fillId="0" borderId="0" xfId="596" applyNumberFormat="1" applyFont="1" applyFill="1" applyBorder="1" applyAlignment="1">
      <alignment vertical="center"/>
      <protection/>
    </xf>
    <xf numFmtId="0" fontId="39" fillId="0" borderId="0" xfId="681" applyNumberFormat="1" applyFont="1" applyFill="1" applyBorder="1" applyAlignment="1">
      <alignment horizontal="right" vertical="center"/>
      <protection/>
    </xf>
    <xf numFmtId="0" fontId="41" fillId="0" borderId="0" xfId="681" applyNumberFormat="1" applyFont="1" applyFill="1" applyBorder="1" applyAlignment="1">
      <alignment vertical="center"/>
      <protection/>
    </xf>
    <xf numFmtId="0" fontId="42" fillId="0" borderId="0" xfId="681" applyNumberFormat="1" applyFont="1" applyFill="1" applyBorder="1" applyAlignment="1">
      <alignment horizontal="center" vertical="center"/>
      <protection/>
    </xf>
    <xf numFmtId="0" fontId="42" fillId="0" borderId="0" xfId="681" applyNumberFormat="1" applyFont="1" applyFill="1" applyAlignment="1">
      <alignment horizontal="center" vertical="center"/>
      <protection/>
    </xf>
    <xf numFmtId="0" fontId="42" fillId="0" borderId="0" xfId="681" applyNumberFormat="1" applyFont="1" applyFill="1" applyBorder="1" applyAlignment="1">
      <alignment vertical="center"/>
      <protection/>
    </xf>
    <xf numFmtId="0" fontId="39" fillId="0" borderId="0" xfId="601" applyNumberFormat="1" applyFont="1" applyFill="1" applyBorder="1" applyAlignment="1">
      <alignment horizontal="left" vertical="center"/>
      <protection/>
    </xf>
    <xf numFmtId="0" fontId="41" fillId="0" borderId="0" xfId="601" applyNumberFormat="1" applyFont="1" applyFill="1" applyBorder="1" applyAlignment="1">
      <alignment vertical="center"/>
      <protection/>
    </xf>
    <xf numFmtId="41" fontId="37" fillId="0" borderId="6" xfId="601" applyNumberFormat="1" applyFont="1" applyFill="1" applyBorder="1" applyAlignment="1">
      <alignment horizontal="center" vertical="center"/>
      <protection/>
    </xf>
    <xf numFmtId="0" fontId="38" fillId="0" borderId="20" xfId="601" applyNumberFormat="1" applyFont="1" applyFill="1" applyBorder="1" applyAlignment="1">
      <alignment horizontal="centerContinuous" vertical="center"/>
      <protection/>
    </xf>
    <xf numFmtId="0" fontId="38" fillId="0" borderId="6" xfId="601" applyNumberFormat="1" applyFont="1" applyFill="1" applyBorder="1" applyAlignment="1">
      <alignment horizontal="centerContinuous" vertical="center"/>
      <protection/>
    </xf>
    <xf numFmtId="3" fontId="39" fillId="0" borderId="0" xfId="693" applyNumberFormat="1" applyFont="1" applyFill="1" applyBorder="1" applyAlignment="1">
      <alignment horizontal="right"/>
      <protection/>
    </xf>
    <xf numFmtId="0" fontId="39" fillId="0" borderId="0" xfId="693" applyNumberFormat="1" applyFont="1" applyFill="1" applyBorder="1" applyAlignment="1">
      <alignment horizontal="left"/>
      <protection/>
    </xf>
    <xf numFmtId="0" fontId="39" fillId="0" borderId="0" xfId="596" applyNumberFormat="1" applyFont="1" applyFill="1" applyBorder="1" applyAlignment="1">
      <alignment horizontal="left" vertical="center"/>
      <protection/>
    </xf>
    <xf numFmtId="0" fontId="39" fillId="0" borderId="0" xfId="596" applyNumberFormat="1" applyFont="1" applyFill="1" applyBorder="1" applyAlignment="1">
      <alignment horizontal="right" vertical="center"/>
      <protection/>
    </xf>
    <xf numFmtId="0" fontId="41" fillId="0" borderId="0" xfId="596" applyNumberFormat="1" applyFont="1" applyFill="1" applyBorder="1" applyAlignment="1">
      <alignment vertical="center"/>
      <protection/>
    </xf>
    <xf numFmtId="0" fontId="42" fillId="0" borderId="0" xfId="596" applyNumberFormat="1" applyFont="1" applyFill="1" applyAlignment="1">
      <alignment horizontal="centerContinuous" vertical="center"/>
      <protection/>
    </xf>
    <xf numFmtId="0" fontId="42" fillId="0" borderId="0" xfId="596" applyNumberFormat="1" applyFont="1" applyFill="1" applyBorder="1" applyAlignment="1">
      <alignment horizontal="centerContinuous" vertical="center"/>
      <protection/>
    </xf>
    <xf numFmtId="0" fontId="42" fillId="0" borderId="0" xfId="596" applyNumberFormat="1" applyFont="1" applyFill="1" applyBorder="1" applyAlignment="1">
      <alignment vertical="center"/>
      <protection/>
    </xf>
    <xf numFmtId="0" fontId="40" fillId="0" borderId="0" xfId="688" applyNumberFormat="1" applyFont="1" applyFill="1" applyBorder="1" applyAlignment="1">
      <alignment horizontal="right" vertical="center"/>
      <protection/>
    </xf>
    <xf numFmtId="0" fontId="39" fillId="0" borderId="0" xfId="688" applyNumberFormat="1" applyFont="1" applyFill="1" applyBorder="1" applyAlignment="1">
      <alignment horizontal="left" vertical="center"/>
      <protection/>
    </xf>
    <xf numFmtId="0" fontId="39" fillId="0" borderId="0" xfId="688" applyNumberFormat="1" applyFont="1" applyFill="1" applyBorder="1" applyAlignment="1">
      <alignment horizontal="right" vertical="center"/>
      <protection/>
    </xf>
    <xf numFmtId="0" fontId="41" fillId="0" borderId="0" xfId="688" applyNumberFormat="1" applyFont="1" applyFill="1" applyBorder="1" applyAlignment="1">
      <alignment vertical="center"/>
      <protection/>
    </xf>
    <xf numFmtId="0" fontId="42" fillId="0" borderId="0" xfId="688" applyNumberFormat="1" applyFont="1" applyFill="1" applyAlignment="1">
      <alignment horizontal="centerContinuous" vertical="center"/>
      <protection/>
    </xf>
    <xf numFmtId="0" fontId="42" fillId="0" borderId="0" xfId="688" applyNumberFormat="1" applyFont="1" applyFill="1" applyBorder="1" applyAlignment="1">
      <alignment horizontal="centerContinuous" vertical="center"/>
      <protection/>
    </xf>
    <xf numFmtId="0" fontId="42" fillId="0" borderId="0" xfId="688" applyNumberFormat="1" applyFont="1" applyFill="1" applyBorder="1" applyAlignment="1">
      <alignment vertical="center"/>
      <protection/>
    </xf>
    <xf numFmtId="188" fontId="40" fillId="0" borderId="0" xfId="698" applyNumberFormat="1" applyFont="1" applyAlignment="1">
      <alignment horizontal="right" vertical="center"/>
      <protection/>
    </xf>
    <xf numFmtId="188" fontId="40" fillId="0" borderId="0" xfId="698" applyNumberFormat="1" applyFont="1" applyAlignment="1">
      <alignment vertical="center"/>
      <protection/>
    </xf>
    <xf numFmtId="176" fontId="40" fillId="0" borderId="0" xfId="512" applyNumberFormat="1" applyFont="1" applyAlignment="1">
      <alignment horizontal="center" vertical="center"/>
    </xf>
    <xf numFmtId="3" fontId="40" fillId="0" borderId="0" xfId="698" applyNumberFormat="1" applyFont="1" applyAlignment="1">
      <alignment vertical="center"/>
      <protection/>
    </xf>
    <xf numFmtId="177" fontId="40" fillId="0" borderId="0" xfId="698" applyNumberFormat="1" applyFont="1" applyAlignment="1">
      <alignment vertical="center"/>
      <protection/>
    </xf>
    <xf numFmtId="0" fontId="40" fillId="0" borderId="0" xfId="698" applyNumberFormat="1" applyFont="1" applyAlignment="1">
      <alignment vertical="center"/>
      <protection/>
    </xf>
    <xf numFmtId="185" fontId="40" fillId="0" borderId="0" xfId="698" applyNumberFormat="1" applyFont="1" applyAlignment="1">
      <alignment horizontal="right" vertical="center"/>
      <protection/>
    </xf>
    <xf numFmtId="0" fontId="39" fillId="0" borderId="0" xfId="698" applyNumberFormat="1" applyFont="1" applyBorder="1" applyAlignment="1">
      <alignment horizontal="left" vertical="center"/>
      <protection/>
    </xf>
    <xf numFmtId="188" fontId="39" fillId="0" borderId="0" xfId="698" applyNumberFormat="1" applyFont="1" applyAlignment="1">
      <alignment horizontal="right" vertical="center"/>
      <protection/>
    </xf>
    <xf numFmtId="188" fontId="39" fillId="0" borderId="0" xfId="698" applyNumberFormat="1" applyFont="1" applyAlignment="1">
      <alignment vertical="center"/>
      <protection/>
    </xf>
    <xf numFmtId="176" fontId="39" fillId="0" borderId="0" xfId="512" applyNumberFormat="1" applyFont="1" applyAlignment="1">
      <alignment horizontal="center" vertical="center"/>
    </xf>
    <xf numFmtId="3" fontId="39" fillId="0" borderId="0" xfId="698" applyNumberFormat="1" applyFont="1" applyAlignment="1">
      <alignment vertical="center"/>
      <protection/>
    </xf>
    <xf numFmtId="177" fontId="39" fillId="0" borderId="0" xfId="698" applyNumberFormat="1" applyFont="1" applyAlignment="1">
      <alignment vertical="center"/>
      <protection/>
    </xf>
    <xf numFmtId="0" fontId="39" fillId="0" borderId="0" xfId="698" applyNumberFormat="1" applyFont="1" applyAlignment="1">
      <alignment vertical="center"/>
      <protection/>
    </xf>
    <xf numFmtId="185" fontId="39" fillId="0" borderId="0" xfId="698" applyNumberFormat="1" applyFont="1" applyAlignment="1">
      <alignment horizontal="right" vertical="center"/>
      <protection/>
    </xf>
    <xf numFmtId="0" fontId="39" fillId="0" borderId="0" xfId="698" applyNumberFormat="1" applyFont="1" applyBorder="1" applyAlignment="1">
      <alignment horizontal="right" vertical="center"/>
      <protection/>
    </xf>
    <xf numFmtId="0" fontId="43" fillId="0" borderId="0" xfId="698" applyNumberFormat="1" applyFont="1" applyBorder="1" applyAlignment="1">
      <alignment vertical="center"/>
      <protection/>
    </xf>
    <xf numFmtId="0" fontId="42" fillId="0" borderId="0" xfId="698" applyNumberFormat="1" applyFont="1" applyBorder="1" applyAlignment="1">
      <alignment vertical="center"/>
      <protection/>
    </xf>
    <xf numFmtId="176" fontId="5" fillId="0" borderId="0" xfId="512" applyNumberFormat="1" applyFont="1" applyAlignment="1">
      <alignment horizontal="center" vertical="center"/>
    </xf>
    <xf numFmtId="41" fontId="46" fillId="0" borderId="0" xfId="512" applyNumberFormat="1" applyFont="1" applyAlignment="1">
      <alignment horizontal="right" vertical="center"/>
    </xf>
    <xf numFmtId="41" fontId="46" fillId="0" borderId="0" xfId="512" applyNumberFormat="1" applyFont="1" applyAlignment="1">
      <alignment vertical="center"/>
    </xf>
    <xf numFmtId="185" fontId="5" fillId="0" borderId="0" xfId="698" applyNumberFormat="1" applyFont="1" applyAlignment="1">
      <alignment horizontal="right" vertical="center"/>
      <protection/>
    </xf>
    <xf numFmtId="188" fontId="46" fillId="0" borderId="0" xfId="698" applyNumberFormat="1" applyFont="1" applyAlignment="1">
      <alignment horizontal="right" vertical="center"/>
      <protection/>
    </xf>
    <xf numFmtId="188" fontId="46" fillId="0" borderId="0" xfId="698" applyNumberFormat="1" applyFont="1" applyAlignment="1">
      <alignment vertical="center"/>
      <protection/>
    </xf>
    <xf numFmtId="41" fontId="37" fillId="0" borderId="19" xfId="681" applyNumberFormat="1" applyFont="1" applyFill="1" applyBorder="1" applyAlignment="1">
      <alignment horizontal="center" vertical="center"/>
      <protection/>
    </xf>
    <xf numFmtId="41" fontId="37" fillId="0" borderId="6" xfId="681" applyNumberFormat="1" applyFont="1" applyFill="1" applyBorder="1" applyAlignment="1">
      <alignment vertical="center"/>
      <protection/>
    </xf>
    <xf numFmtId="41" fontId="37" fillId="0" borderId="6" xfId="681" applyNumberFormat="1" applyFont="1" applyFill="1" applyBorder="1" applyAlignment="1">
      <alignment horizontal="right" vertical="center"/>
      <protection/>
    </xf>
    <xf numFmtId="181" fontId="37" fillId="0" borderId="6" xfId="681" applyNumberFormat="1" applyFont="1" applyFill="1" applyBorder="1" applyAlignment="1">
      <alignment horizontal="center" vertical="center"/>
      <protection/>
    </xf>
    <xf numFmtId="181" fontId="37" fillId="0" borderId="6" xfId="681" applyNumberFormat="1" applyFont="1" applyFill="1" applyBorder="1" applyAlignment="1">
      <alignment horizontal="right" vertical="center"/>
      <protection/>
    </xf>
    <xf numFmtId="181" fontId="37" fillId="0" borderId="6" xfId="681" applyNumberFormat="1" applyFont="1" applyFill="1" applyBorder="1" applyAlignment="1" quotePrefix="1">
      <alignment horizontal="right" vertical="center"/>
      <protection/>
    </xf>
    <xf numFmtId="0" fontId="37" fillId="0" borderId="20" xfId="681" applyNumberFormat="1" applyFont="1" applyFill="1" applyBorder="1" applyAlignment="1">
      <alignment horizontal="right" vertical="center"/>
      <protection/>
    </xf>
    <xf numFmtId="0" fontId="41" fillId="0" borderId="0" xfId="601" applyNumberFormat="1" applyFont="1" applyFill="1" applyAlignment="1">
      <alignment horizontal="centerContinuous" vertical="center"/>
      <protection/>
    </xf>
    <xf numFmtId="0" fontId="62" fillId="0" borderId="0" xfId="693" applyNumberFormat="1" applyFont="1" applyFill="1" applyBorder="1" applyAlignment="1">
      <alignment horizontal="left" vertical="center"/>
      <protection/>
    </xf>
    <xf numFmtId="0" fontId="62" fillId="0" borderId="0" xfId="693" applyNumberFormat="1" applyFont="1" applyFill="1" applyAlignment="1">
      <alignment horizontal="right" vertical="center"/>
      <protection/>
    </xf>
    <xf numFmtId="0" fontId="62" fillId="0" borderId="0" xfId="693" applyNumberFormat="1" applyFont="1" applyFill="1" applyAlignment="1">
      <alignment vertical="center"/>
      <protection/>
    </xf>
    <xf numFmtId="0" fontId="62" fillId="0" borderId="0" xfId="693" applyNumberFormat="1" applyFont="1" applyFill="1" applyBorder="1" applyAlignment="1">
      <alignment vertical="center"/>
      <protection/>
    </xf>
    <xf numFmtId="177" fontId="62" fillId="0" borderId="0" xfId="693" applyNumberFormat="1" applyFont="1" applyFill="1" applyAlignment="1">
      <alignment horizontal="center" vertical="center"/>
      <protection/>
    </xf>
    <xf numFmtId="0" fontId="63" fillId="0" borderId="0" xfId="693" applyNumberFormat="1" applyFont="1" applyFill="1" applyBorder="1" applyAlignment="1">
      <alignment horizontal="centerContinuous" vertical="center" wrapText="1"/>
      <protection/>
    </xf>
    <xf numFmtId="0" fontId="65" fillId="0" borderId="0" xfId="693" applyNumberFormat="1" applyFont="1" applyFill="1" applyBorder="1" applyAlignment="1">
      <alignment vertical="center"/>
      <protection/>
    </xf>
    <xf numFmtId="0" fontId="65" fillId="0" borderId="0" xfId="693" applyNumberFormat="1" applyFont="1" applyFill="1" applyBorder="1" applyAlignment="1">
      <alignment horizontal="center" vertical="center"/>
      <protection/>
    </xf>
    <xf numFmtId="0" fontId="65" fillId="0" borderId="0" xfId="693" applyNumberFormat="1" applyFont="1" applyFill="1" applyAlignment="1">
      <alignment horizontal="center" vertical="center"/>
      <protection/>
    </xf>
    <xf numFmtId="4" fontId="62" fillId="0" borderId="0" xfId="693" applyNumberFormat="1" applyFont="1" applyFill="1" applyBorder="1" applyAlignment="1">
      <alignment vertical="center"/>
      <protection/>
    </xf>
    <xf numFmtId="41" fontId="66" fillId="0" borderId="0" xfId="693" applyNumberFormat="1" applyFont="1" applyFill="1" applyBorder="1" applyAlignment="1">
      <alignment vertical="center"/>
      <protection/>
    </xf>
    <xf numFmtId="188" fontId="62" fillId="0" borderId="0" xfId="693" applyNumberFormat="1" applyFont="1" applyFill="1" applyBorder="1" applyAlignment="1">
      <alignment horizontal="right" vertical="center"/>
      <protection/>
    </xf>
    <xf numFmtId="3" fontId="62" fillId="0" borderId="0" xfId="693" applyNumberFormat="1" applyFont="1" applyFill="1" applyBorder="1" applyAlignment="1">
      <alignment vertical="center"/>
      <protection/>
    </xf>
    <xf numFmtId="0" fontId="62" fillId="0" borderId="0" xfId="704" applyNumberFormat="1" applyFont="1" applyFill="1" applyBorder="1" applyAlignment="1">
      <alignment vertical="center"/>
    </xf>
    <xf numFmtId="0" fontId="73" fillId="0" borderId="0" xfId="696" applyNumberFormat="1" applyFont="1" applyFill="1" applyAlignment="1">
      <alignment vertical="center"/>
    </xf>
    <xf numFmtId="41" fontId="62" fillId="0" borderId="6" xfId="693" applyNumberFormat="1" applyFont="1" applyFill="1" applyBorder="1" applyAlignment="1">
      <alignment horizontal="center" vertical="center"/>
      <protection/>
    </xf>
    <xf numFmtId="41" fontId="62" fillId="0" borderId="20" xfId="693" applyNumberFormat="1" applyFont="1" applyFill="1" applyBorder="1" applyAlignment="1">
      <alignment vertical="center"/>
      <protection/>
    </xf>
    <xf numFmtId="41" fontId="62" fillId="0" borderId="6" xfId="693" applyNumberFormat="1" applyFont="1" applyFill="1" applyBorder="1" applyAlignment="1">
      <alignment vertical="center"/>
      <protection/>
    </xf>
    <xf numFmtId="0" fontId="62" fillId="0" borderId="20" xfId="693" applyNumberFormat="1" applyFont="1" applyFill="1" applyBorder="1" applyAlignment="1">
      <alignment horizontal="right" vertical="center"/>
      <protection/>
    </xf>
    <xf numFmtId="41" fontId="62" fillId="0" borderId="0" xfId="693" applyNumberFormat="1" applyFont="1" applyFill="1" applyBorder="1" applyAlignment="1">
      <alignment vertical="center"/>
      <protection/>
    </xf>
    <xf numFmtId="41" fontId="62" fillId="0" borderId="0" xfId="693" applyNumberFormat="1" applyFont="1" applyFill="1" applyBorder="1" applyAlignment="1">
      <alignment horizontal="right" vertical="center"/>
      <protection/>
    </xf>
    <xf numFmtId="191" fontId="62" fillId="0" borderId="0" xfId="694" applyNumberFormat="1" applyFont="1" applyFill="1" applyBorder="1" applyAlignment="1">
      <alignment horizontal="center" vertical="center"/>
      <protection/>
    </xf>
    <xf numFmtId="191" fontId="62" fillId="0" borderId="0" xfId="693" applyNumberFormat="1" applyFont="1" applyFill="1" applyBorder="1" applyAlignment="1">
      <alignment vertical="center"/>
      <protection/>
    </xf>
    <xf numFmtId="191" fontId="62" fillId="0" borderId="0" xfId="693" applyNumberFormat="1" applyFont="1" applyFill="1" applyAlignment="1">
      <alignment vertical="center"/>
      <protection/>
    </xf>
    <xf numFmtId="0" fontId="69" fillId="0" borderId="0" xfId="696" applyNumberFormat="1" applyFont="1" applyFill="1" applyAlignment="1">
      <alignment horizontal="center" vertical="center"/>
    </xf>
    <xf numFmtId="191" fontId="62" fillId="0" borderId="0" xfId="694" applyNumberFormat="1" applyFont="1" applyFill="1" applyAlignment="1">
      <alignment horizontal="center" vertical="center"/>
      <protection/>
    </xf>
    <xf numFmtId="182" fontId="62" fillId="0" borderId="0" xfId="694" applyNumberFormat="1" applyFont="1" applyFill="1" applyBorder="1" applyAlignment="1">
      <alignment horizontal="center" vertical="center"/>
      <protection/>
    </xf>
    <xf numFmtId="182" fontId="62" fillId="0" borderId="0" xfId="694" applyNumberFormat="1" applyFont="1" applyFill="1" applyAlignment="1">
      <alignment horizontal="center" vertical="center"/>
      <protection/>
    </xf>
    <xf numFmtId="182" fontId="66" fillId="0" borderId="21" xfId="694" applyNumberFormat="1" applyFont="1" applyFill="1" applyBorder="1" applyAlignment="1">
      <alignment horizontal="center" vertical="center" shrinkToFit="1"/>
      <protection/>
    </xf>
    <xf numFmtId="182" fontId="66" fillId="0" borderId="2" xfId="694" applyNumberFormat="1" applyFont="1" applyFill="1" applyBorder="1" applyAlignment="1">
      <alignment horizontal="center" vertical="center" shrinkToFit="1"/>
      <protection/>
    </xf>
    <xf numFmtId="182" fontId="62" fillId="0" borderId="2" xfId="694" applyNumberFormat="1" applyFont="1" applyFill="1" applyBorder="1" applyAlignment="1">
      <alignment horizontal="center" vertical="center" shrinkToFit="1"/>
      <protection/>
    </xf>
    <xf numFmtId="182" fontId="62" fillId="0" borderId="20" xfId="694" applyNumberFormat="1" applyFont="1" applyFill="1" applyBorder="1" applyAlignment="1">
      <alignment horizontal="center" vertical="center" shrinkToFit="1"/>
      <protection/>
    </xf>
    <xf numFmtId="182" fontId="66" fillId="0" borderId="20" xfId="694" applyNumberFormat="1" applyFont="1" applyFill="1" applyBorder="1" applyAlignment="1">
      <alignment horizontal="center" vertical="center" shrinkToFit="1"/>
      <protection/>
    </xf>
    <xf numFmtId="182" fontId="62" fillId="0" borderId="21" xfId="694" applyNumberFormat="1" applyFont="1" applyFill="1" applyBorder="1" applyAlignment="1">
      <alignment horizontal="center" vertical="center" shrinkToFit="1"/>
      <protection/>
    </xf>
    <xf numFmtId="2" fontId="60" fillId="0" borderId="0" xfId="693" applyNumberFormat="1" applyFont="1" applyFill="1" applyAlignment="1">
      <alignment vertical="center"/>
      <protection/>
    </xf>
    <xf numFmtId="2" fontId="62" fillId="0" borderId="0" xfId="693" applyNumberFormat="1" applyFont="1" applyFill="1" applyAlignment="1">
      <alignment vertical="center"/>
      <protection/>
    </xf>
    <xf numFmtId="0" fontId="69" fillId="0" borderId="0" xfId="696" applyNumberFormat="1" applyFont="1" applyFill="1" applyAlignment="1">
      <alignment vertical="center"/>
    </xf>
    <xf numFmtId="0" fontId="69" fillId="0" borderId="0" xfId="696" applyNumberFormat="1" applyFont="1" applyFill="1" applyBorder="1" applyAlignment="1">
      <alignment vertical="center"/>
    </xf>
    <xf numFmtId="0" fontId="62" fillId="0" borderId="0" xfId="696" applyNumberFormat="1" applyFont="1" applyFill="1" applyBorder="1" applyAlignment="1">
      <alignment vertical="center"/>
    </xf>
    <xf numFmtId="0" fontId="69" fillId="0" borderId="0" xfId="696" applyNumberFormat="1" applyFont="1" applyFill="1" applyBorder="1" applyAlignment="1">
      <alignment horizontal="center" vertical="center"/>
    </xf>
    <xf numFmtId="0" fontId="65" fillId="0" borderId="0" xfId="696" applyNumberFormat="1" applyFont="1" applyFill="1" applyBorder="1" applyAlignment="1">
      <alignment vertical="center"/>
    </xf>
    <xf numFmtId="0" fontId="62" fillId="0" borderId="0" xfId="696" applyNumberFormat="1" applyFont="1" applyFill="1" applyAlignment="1">
      <alignment horizontal="left" vertical="center"/>
    </xf>
    <xf numFmtId="0" fontId="62" fillId="0" borderId="0" xfId="696" applyNumberFormat="1" applyFont="1" applyFill="1" applyAlignment="1">
      <alignment horizontal="center" vertical="center"/>
    </xf>
    <xf numFmtId="0" fontId="62" fillId="0" borderId="0" xfId="698" applyNumberFormat="1" applyFont="1" applyBorder="1" applyAlignment="1">
      <alignment horizontal="left" vertical="center"/>
      <protection/>
    </xf>
    <xf numFmtId="0" fontId="62" fillId="0" borderId="0" xfId="698" applyNumberFormat="1" applyFont="1" applyAlignment="1">
      <alignment vertical="center"/>
      <protection/>
    </xf>
    <xf numFmtId="188" fontId="62" fillId="0" borderId="0" xfId="698" applyNumberFormat="1" applyFont="1" applyAlignment="1">
      <alignment horizontal="right" vertical="center"/>
      <protection/>
    </xf>
    <xf numFmtId="188" fontId="62" fillId="0" borderId="0" xfId="698" applyNumberFormat="1" applyFont="1" applyAlignment="1">
      <alignment vertical="center"/>
      <protection/>
    </xf>
    <xf numFmtId="177" fontId="62" fillId="0" borderId="0" xfId="698" applyNumberFormat="1" applyFont="1" applyAlignment="1">
      <alignment horizontal="right" vertical="center"/>
      <protection/>
    </xf>
    <xf numFmtId="3" fontId="62" fillId="0" borderId="0" xfId="698" applyNumberFormat="1" applyFont="1" applyAlignment="1">
      <alignment vertical="center"/>
      <protection/>
    </xf>
    <xf numFmtId="192" fontId="62" fillId="0" borderId="0" xfId="698" applyNumberFormat="1" applyFont="1" applyAlignment="1">
      <alignment horizontal="center" vertical="center"/>
      <protection/>
    </xf>
    <xf numFmtId="0" fontId="62" fillId="0" borderId="0" xfId="698" applyNumberFormat="1" applyFont="1" applyBorder="1" applyAlignment="1">
      <alignment horizontal="right" vertical="center"/>
      <protection/>
    </xf>
    <xf numFmtId="0" fontId="62" fillId="0" borderId="0" xfId="698" applyNumberFormat="1" applyFont="1" applyBorder="1" applyAlignment="1">
      <alignment vertical="center"/>
      <protection/>
    </xf>
    <xf numFmtId="0" fontId="65" fillId="0" borderId="0" xfId="698" applyNumberFormat="1" applyFont="1" applyBorder="1" applyAlignment="1">
      <alignment horizontal="center" vertical="center"/>
      <protection/>
    </xf>
    <xf numFmtId="0" fontId="65" fillId="0" borderId="0" xfId="698" applyNumberFormat="1" applyFont="1" applyAlignment="1">
      <alignment horizontal="center" vertical="center"/>
      <protection/>
    </xf>
    <xf numFmtId="192" fontId="65" fillId="0" borderId="0" xfId="698" applyNumberFormat="1" applyFont="1" applyAlignment="1">
      <alignment horizontal="center" vertical="center"/>
      <protection/>
    </xf>
    <xf numFmtId="0" fontId="65" fillId="0" borderId="0" xfId="698" applyNumberFormat="1" applyFont="1" applyBorder="1" applyAlignment="1">
      <alignment vertical="center"/>
      <protection/>
    </xf>
    <xf numFmtId="194" fontId="62" fillId="0" borderId="0" xfId="698" applyNumberFormat="1" applyFont="1" applyBorder="1" applyAlignment="1">
      <alignment vertical="center"/>
      <protection/>
    </xf>
    <xf numFmtId="0" fontId="69" fillId="0" borderId="0" xfId="698" applyNumberFormat="1" applyFont="1" applyBorder="1" applyAlignment="1">
      <alignment vertical="center"/>
      <protection/>
    </xf>
    <xf numFmtId="0" fontId="62" fillId="0" borderId="0" xfId="700" applyNumberFormat="1" applyFont="1" applyBorder="1" applyAlignment="1">
      <alignment vertical="center"/>
      <protection/>
    </xf>
    <xf numFmtId="188" fontId="69" fillId="0" borderId="0" xfId="698" applyNumberFormat="1" applyFont="1" applyAlignment="1">
      <alignment horizontal="right" vertical="center"/>
      <protection/>
    </xf>
    <xf numFmtId="177" fontId="69" fillId="0" borderId="0" xfId="698" applyNumberFormat="1" applyFont="1" applyAlignment="1">
      <alignment horizontal="right" vertical="center"/>
      <protection/>
    </xf>
    <xf numFmtId="194" fontId="62" fillId="0" borderId="0" xfId="698" applyNumberFormat="1" applyFont="1" applyBorder="1" applyAlignment="1">
      <alignment horizontal="left" vertical="center"/>
      <protection/>
    </xf>
    <xf numFmtId="0" fontId="69" fillId="0" borderId="0" xfId="698" applyNumberFormat="1" applyFont="1" applyAlignment="1">
      <alignment vertical="center"/>
      <protection/>
    </xf>
    <xf numFmtId="194" fontId="69" fillId="0" borderId="0" xfId="698" applyNumberFormat="1" applyFont="1" applyAlignment="1">
      <alignment horizontal="right" vertical="center"/>
      <protection/>
    </xf>
    <xf numFmtId="184" fontId="69" fillId="0" borderId="0" xfId="698" applyNumberFormat="1" applyFont="1" applyAlignment="1">
      <alignment horizontal="center" vertical="center"/>
      <protection/>
    </xf>
    <xf numFmtId="192" fontId="69" fillId="0" borderId="0" xfId="698" applyNumberFormat="1" applyFont="1" applyAlignment="1">
      <alignment horizontal="center" vertical="center"/>
      <protection/>
    </xf>
    <xf numFmtId="193" fontId="69" fillId="0" borderId="0" xfId="698" applyNumberFormat="1" applyFont="1" applyAlignment="1">
      <alignment horizontal="right" vertical="center"/>
      <protection/>
    </xf>
    <xf numFmtId="49" fontId="62" fillId="0" borderId="0" xfId="698" applyNumberFormat="1" applyFont="1" applyBorder="1" applyAlignment="1">
      <alignment horizontal="left" vertical="center"/>
      <protection/>
    </xf>
    <xf numFmtId="0" fontId="62" fillId="0" borderId="0" xfId="698" applyNumberFormat="1" applyFont="1" applyBorder="1" applyAlignment="1">
      <alignment vertical="center" wrapText="1"/>
      <protection/>
    </xf>
    <xf numFmtId="194" fontId="62" fillId="0" borderId="0" xfId="698" applyNumberFormat="1" applyFont="1" applyBorder="1" applyAlignment="1">
      <alignment vertical="center" wrapText="1"/>
      <protection/>
    </xf>
    <xf numFmtId="0" fontId="69" fillId="0" borderId="0" xfId="698" applyNumberFormat="1" applyFont="1" applyAlignment="1">
      <alignment horizontal="right" vertical="center"/>
      <protection/>
    </xf>
    <xf numFmtId="3" fontId="69" fillId="0" borderId="0" xfId="698" applyNumberFormat="1" applyFont="1" applyAlignment="1">
      <alignment vertical="center"/>
      <protection/>
    </xf>
    <xf numFmtId="194" fontId="62" fillId="0" borderId="0" xfId="698" applyNumberFormat="1" applyFont="1" applyAlignment="1">
      <alignment horizontal="left" vertical="center"/>
      <protection/>
    </xf>
    <xf numFmtId="194" fontId="69" fillId="0" borderId="0" xfId="698" applyNumberFormat="1" applyFont="1" applyAlignment="1">
      <alignment vertical="center"/>
      <protection/>
    </xf>
    <xf numFmtId="193" fontId="69" fillId="0" borderId="0" xfId="698" applyNumberFormat="1" applyFont="1" applyAlignment="1">
      <alignment vertical="center"/>
      <protection/>
    </xf>
    <xf numFmtId="177" fontId="69" fillId="0" borderId="0" xfId="698" applyNumberFormat="1" applyFont="1" applyAlignment="1">
      <alignment vertical="center"/>
      <protection/>
    </xf>
    <xf numFmtId="188" fontId="69" fillId="0" borderId="0" xfId="698" applyNumberFormat="1" applyFont="1" applyAlignment="1">
      <alignment vertical="center"/>
      <protection/>
    </xf>
    <xf numFmtId="0" fontId="63" fillId="0" borderId="0" xfId="698" applyNumberFormat="1" applyFont="1" applyBorder="1" applyAlignment="1">
      <alignment vertical="center"/>
      <protection/>
    </xf>
    <xf numFmtId="0" fontId="60" fillId="0" borderId="0" xfId="693" applyFont="1" applyFill="1" applyBorder="1" applyAlignment="1">
      <alignment horizontal="left" vertical="center"/>
      <protection/>
    </xf>
    <xf numFmtId="0" fontId="60" fillId="0" borderId="0" xfId="693" applyFont="1" applyFill="1" applyBorder="1" applyAlignment="1">
      <alignment horizontal="right" vertical="center"/>
      <protection/>
    </xf>
    <xf numFmtId="0" fontId="60" fillId="0" borderId="0" xfId="693" applyFont="1" applyFill="1" applyBorder="1" applyAlignment="1">
      <alignment vertical="center"/>
      <protection/>
    </xf>
    <xf numFmtId="0" fontId="63" fillId="0" borderId="0" xfId="693" applyFont="1" applyFill="1" applyBorder="1" applyAlignment="1">
      <alignment horizontal="center" vertical="center"/>
      <protection/>
    </xf>
    <xf numFmtId="0" fontId="78" fillId="0" borderId="0" xfId="693" applyFont="1" applyFill="1" applyBorder="1" applyAlignment="1">
      <alignment horizontal="left" vertical="center"/>
      <protection/>
    </xf>
    <xf numFmtId="0" fontId="65" fillId="0" borderId="0" xfId="693" applyFont="1" applyFill="1" applyBorder="1" applyAlignment="1">
      <alignment horizontal="center" vertical="center"/>
      <protection/>
    </xf>
    <xf numFmtId="0" fontId="65" fillId="0" borderId="0" xfId="693" applyFont="1" applyFill="1" applyAlignment="1">
      <alignment horizontal="center" vertical="center"/>
      <protection/>
    </xf>
    <xf numFmtId="0" fontId="65" fillId="0" borderId="0" xfId="693" applyFont="1" applyFill="1" applyBorder="1" applyAlignment="1">
      <alignment vertical="center"/>
      <protection/>
    </xf>
    <xf numFmtId="0" fontId="62" fillId="0" borderId="0" xfId="693" applyFont="1" applyFill="1" applyBorder="1" applyAlignment="1">
      <alignment vertical="center"/>
      <protection/>
    </xf>
    <xf numFmtId="0" fontId="62" fillId="0" borderId="0" xfId="693" applyFont="1" applyFill="1" applyBorder="1" applyAlignment="1">
      <alignment horizontal="right" vertical="center"/>
      <protection/>
    </xf>
    <xf numFmtId="0" fontId="66" fillId="0" borderId="0" xfId="693" applyFont="1" applyFill="1" applyBorder="1" applyAlignment="1">
      <alignment vertical="center" shrinkToFit="1"/>
      <protection/>
    </xf>
    <xf numFmtId="0" fontId="45" fillId="0" borderId="0" xfId="693" applyFont="1" applyFill="1" applyBorder="1" applyAlignment="1">
      <alignment vertical="center"/>
      <protection/>
    </xf>
    <xf numFmtId="0" fontId="66" fillId="0" borderId="0" xfId="693" applyFont="1" applyFill="1" applyBorder="1" applyAlignment="1">
      <alignment vertical="center"/>
      <protection/>
    </xf>
    <xf numFmtId="0" fontId="66" fillId="0" borderId="22" xfId="693" applyFont="1" applyFill="1" applyBorder="1" applyAlignment="1">
      <alignment vertical="center"/>
      <protection/>
    </xf>
    <xf numFmtId="0" fontId="62" fillId="0" borderId="0" xfId="693" applyFont="1" applyFill="1" applyBorder="1" applyAlignment="1">
      <alignment horizontal="left" vertical="center"/>
      <protection/>
    </xf>
    <xf numFmtId="0" fontId="62" fillId="0" borderId="0" xfId="693" applyFont="1" applyFill="1" applyAlignment="1">
      <alignment vertical="center"/>
      <protection/>
    </xf>
    <xf numFmtId="0" fontId="63" fillId="0" borderId="0" xfId="693" applyFont="1" applyFill="1" applyBorder="1" applyAlignment="1">
      <alignment vertical="center"/>
      <protection/>
    </xf>
    <xf numFmtId="0" fontId="47" fillId="0" borderId="0" xfId="693" applyFont="1" applyFill="1" applyBorder="1" applyAlignment="1">
      <alignment vertical="center"/>
      <protection/>
    </xf>
    <xf numFmtId="41" fontId="44" fillId="0" borderId="0" xfId="693" applyNumberFormat="1" applyFont="1" applyFill="1" applyBorder="1" applyAlignment="1">
      <alignment vertical="center"/>
      <protection/>
    </xf>
    <xf numFmtId="41" fontId="48" fillId="0" borderId="6" xfId="693" applyNumberFormat="1" applyFont="1" applyFill="1" applyBorder="1" applyAlignment="1">
      <alignment vertical="center"/>
      <protection/>
    </xf>
    <xf numFmtId="0" fontId="63" fillId="0" borderId="0" xfId="694" applyFont="1" applyFill="1" applyBorder="1" applyAlignment="1">
      <alignment horizontal="centerContinuous" vertical="center"/>
      <protection/>
    </xf>
    <xf numFmtId="0" fontId="71" fillId="0" borderId="0" xfId="694" applyFont="1" applyFill="1" applyBorder="1" applyAlignment="1">
      <alignment horizontal="centerContinuous" vertical="center"/>
      <protection/>
    </xf>
    <xf numFmtId="0" fontId="71" fillId="0" borderId="0" xfId="694" applyFont="1" applyFill="1" applyAlignment="1">
      <alignment horizontal="centerContinuous" vertical="center" shrinkToFit="1"/>
      <protection/>
    </xf>
    <xf numFmtId="0" fontId="77" fillId="0" borderId="0" xfId="694" applyFont="1" applyFill="1" applyAlignment="1">
      <alignment horizontal="centerContinuous" vertical="center" shrinkToFit="1"/>
      <protection/>
    </xf>
    <xf numFmtId="0" fontId="71" fillId="0" borderId="0" xfId="694" applyFont="1" applyFill="1" applyBorder="1" applyAlignment="1">
      <alignment vertical="center"/>
      <protection/>
    </xf>
    <xf numFmtId="0" fontId="62" fillId="0" borderId="0" xfId="693" applyFont="1" applyFill="1" applyAlignment="1">
      <alignment horizontal="center" vertical="center"/>
      <protection/>
    </xf>
    <xf numFmtId="0" fontId="62" fillId="0" borderId="0" xfId="694" applyFont="1" applyFill="1" applyBorder="1" applyAlignment="1">
      <alignment vertical="center"/>
      <protection/>
    </xf>
    <xf numFmtId="0" fontId="62" fillId="0" borderId="0" xfId="694" applyFont="1" applyFill="1" applyBorder="1" applyAlignment="1">
      <alignment horizontal="center" vertical="center"/>
      <protection/>
    </xf>
    <xf numFmtId="0" fontId="62" fillId="0" borderId="0" xfId="694" applyFont="1" applyFill="1" applyAlignment="1">
      <alignment horizontal="center" vertical="center"/>
      <protection/>
    </xf>
    <xf numFmtId="0" fontId="62" fillId="0" borderId="0" xfId="694" applyFont="1" applyFill="1" applyBorder="1" applyAlignment="1">
      <alignment horizontal="right" vertical="center"/>
      <protection/>
    </xf>
    <xf numFmtId="0" fontId="66" fillId="0" borderId="0" xfId="702" applyFont="1" applyFill="1" applyBorder="1" applyAlignment="1">
      <alignment horizontal="center" vertical="center"/>
      <protection/>
    </xf>
    <xf numFmtId="0" fontId="66" fillId="0" borderId="0" xfId="694" applyFont="1" applyFill="1" applyBorder="1" applyAlignment="1">
      <alignment vertical="center"/>
      <protection/>
    </xf>
    <xf numFmtId="0" fontId="66" fillId="0" borderId="6" xfId="702" applyFont="1" applyFill="1" applyBorder="1" applyAlignment="1">
      <alignment horizontal="center" vertical="center"/>
      <protection/>
    </xf>
    <xf numFmtId="0" fontId="66" fillId="0" borderId="23" xfId="694" applyFont="1" applyFill="1" applyBorder="1" applyAlignment="1">
      <alignment vertical="center"/>
      <protection/>
    </xf>
    <xf numFmtId="0" fontId="66" fillId="0" borderId="24" xfId="702" applyFont="1" applyFill="1" applyBorder="1" applyAlignment="1">
      <alignment horizontal="center" vertical="center"/>
      <protection/>
    </xf>
    <xf numFmtId="0" fontId="44" fillId="0" borderId="24" xfId="702" applyFont="1" applyFill="1" applyBorder="1" applyAlignment="1">
      <alignment horizontal="center" vertical="center"/>
      <protection/>
    </xf>
    <xf numFmtId="0" fontId="44" fillId="0" borderId="0" xfId="694" applyFont="1" applyFill="1" applyBorder="1" applyAlignment="1">
      <alignment vertical="center"/>
      <protection/>
    </xf>
    <xf numFmtId="0" fontId="66" fillId="0" borderId="24" xfId="702" applyFont="1" applyFill="1" applyBorder="1" applyAlignment="1" applyProtection="1">
      <alignment horizontal="center" vertical="center"/>
      <protection locked="0"/>
    </xf>
    <xf numFmtId="0" fontId="63" fillId="0" borderId="0" xfId="694" applyFont="1" applyFill="1" applyBorder="1" applyAlignment="1">
      <alignment vertical="center"/>
      <protection/>
    </xf>
    <xf numFmtId="0" fontId="70" fillId="0" borderId="0" xfId="694" applyFont="1" applyFill="1" applyBorder="1" applyAlignment="1">
      <alignment vertical="center"/>
      <protection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5" xfId="702" applyFont="1" applyFill="1" applyBorder="1" applyAlignment="1">
      <alignment horizontal="center" vertical="center"/>
      <protection/>
    </xf>
    <xf numFmtId="0" fontId="44" fillId="0" borderId="0" xfId="702" applyFont="1" applyFill="1" applyBorder="1" applyAlignment="1">
      <alignment horizontal="center" vertical="center"/>
      <protection/>
    </xf>
    <xf numFmtId="0" fontId="47" fillId="0" borderId="0" xfId="694" applyFont="1" applyFill="1" applyBorder="1" applyAlignment="1">
      <alignment vertical="center"/>
      <protection/>
    </xf>
    <xf numFmtId="0" fontId="66" fillId="0" borderId="19" xfId="702" applyFont="1" applyFill="1" applyBorder="1" applyAlignment="1">
      <alignment horizontal="center" vertical="center"/>
      <protection/>
    </xf>
    <xf numFmtId="0" fontId="66" fillId="0" borderId="24" xfId="694" applyFont="1" applyFill="1" applyBorder="1" applyAlignment="1">
      <alignment horizontal="center" vertical="center"/>
      <protection/>
    </xf>
    <xf numFmtId="0" fontId="66" fillId="0" borderId="0" xfId="694" applyFont="1" applyFill="1" applyBorder="1" applyAlignment="1">
      <alignment horizontal="centerContinuous" vertical="center"/>
      <protection/>
    </xf>
    <xf numFmtId="0" fontId="65" fillId="0" borderId="0" xfId="694" applyFont="1" applyFill="1" applyBorder="1" applyAlignment="1">
      <alignment vertical="center"/>
      <protection/>
    </xf>
    <xf numFmtId="0" fontId="62" fillId="0" borderId="25" xfId="702" applyFont="1" applyFill="1" applyBorder="1" applyAlignment="1">
      <alignment horizontal="center" vertical="center"/>
      <protection/>
    </xf>
    <xf numFmtId="0" fontId="62" fillId="0" borderId="0" xfId="702" applyFont="1" applyFill="1" applyBorder="1" applyAlignment="1">
      <alignment horizontal="center" vertical="center"/>
      <protection/>
    </xf>
    <xf numFmtId="0" fontId="161" fillId="0" borderId="24" xfId="702" applyFont="1" applyFill="1" applyBorder="1" applyAlignment="1">
      <alignment horizontal="center" vertical="center"/>
      <protection/>
    </xf>
    <xf numFmtId="0" fontId="162" fillId="0" borderId="0" xfId="694" applyFont="1" applyFill="1" applyBorder="1" applyAlignment="1">
      <alignment vertical="center"/>
      <protection/>
    </xf>
    <xf numFmtId="0" fontId="66" fillId="0" borderId="24" xfId="0" applyFont="1" applyFill="1" applyBorder="1" applyAlignment="1">
      <alignment horizontal="center" vertical="center"/>
    </xf>
    <xf numFmtId="0" fontId="62" fillId="0" borderId="0" xfId="694" applyFont="1" applyFill="1" applyAlignment="1">
      <alignment vertical="center"/>
      <protection/>
    </xf>
    <xf numFmtId="0" fontId="66" fillId="0" borderId="26" xfId="702" applyFont="1" applyFill="1" applyBorder="1" applyAlignment="1">
      <alignment horizontal="center" vertical="center"/>
      <protection/>
    </xf>
    <xf numFmtId="0" fontId="63" fillId="0" borderId="0" xfId="698" applyNumberFormat="1" applyFont="1" applyAlignment="1">
      <alignment vertical="center"/>
      <protection/>
    </xf>
    <xf numFmtId="0" fontId="67" fillId="0" borderId="1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5" xfId="702" applyFont="1" applyFill="1" applyBorder="1" applyAlignment="1">
      <alignment horizontal="center" vertical="center"/>
      <protection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6" fillId="0" borderId="0" xfId="688" applyNumberFormat="1" applyFont="1" applyFill="1" applyBorder="1" applyAlignment="1">
      <alignment vertical="center"/>
      <protection/>
    </xf>
    <xf numFmtId="182" fontId="70" fillId="0" borderId="2" xfId="694" applyNumberFormat="1" applyFont="1" applyFill="1" applyBorder="1" applyAlignment="1">
      <alignment horizontal="center" vertical="center" shrinkToFit="1"/>
      <protection/>
    </xf>
    <xf numFmtId="182" fontId="66" fillId="0" borderId="2" xfId="0" applyNumberFormat="1" applyFont="1" applyFill="1" applyBorder="1" applyAlignment="1">
      <alignment horizontal="center" vertical="center" shrinkToFit="1"/>
    </xf>
    <xf numFmtId="182" fontId="92" fillId="0" borderId="2" xfId="694" applyNumberFormat="1" applyFont="1" applyFill="1" applyBorder="1" applyAlignment="1">
      <alignment horizontal="center" vertical="center" shrinkToFit="1"/>
      <protection/>
    </xf>
    <xf numFmtId="182" fontId="66" fillId="0" borderId="0" xfId="694" applyNumberFormat="1" applyFont="1" applyFill="1" applyBorder="1" applyAlignment="1">
      <alignment horizontal="center" vertical="center" shrinkToFit="1"/>
      <protection/>
    </xf>
    <xf numFmtId="0" fontId="66" fillId="0" borderId="0" xfId="601" applyNumberFormat="1" applyFont="1" applyFill="1" applyBorder="1" applyAlignment="1">
      <alignment vertical="center"/>
      <protection/>
    </xf>
    <xf numFmtId="211" fontId="163" fillId="0" borderId="0" xfId="622" applyNumberFormat="1" applyFont="1" applyFill="1" applyBorder="1" applyAlignment="1">
      <alignment horizontal="right" vertical="center"/>
      <protection/>
    </xf>
    <xf numFmtId="41" fontId="70" fillId="0" borderId="0" xfId="693" applyNumberFormat="1" applyFont="1" applyFill="1" applyBorder="1" applyAlignment="1">
      <alignment vertical="center"/>
      <protection/>
    </xf>
    <xf numFmtId="182" fontId="70" fillId="0" borderId="0" xfId="694" applyNumberFormat="1" applyFont="1" applyFill="1" applyBorder="1" applyAlignment="1">
      <alignment horizontal="center" vertical="center"/>
      <protection/>
    </xf>
    <xf numFmtId="0" fontId="161" fillId="0" borderId="2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161" fillId="0" borderId="0" xfId="702" applyFont="1" applyFill="1" applyBorder="1" applyAlignment="1">
      <alignment horizontal="center" vertical="center"/>
      <protection/>
    </xf>
    <xf numFmtId="182" fontId="70" fillId="0" borderId="0" xfId="694" applyNumberFormat="1" applyFont="1" applyFill="1" applyBorder="1" applyAlignment="1">
      <alignment horizontal="center" vertical="center" shrinkToFit="1"/>
      <protection/>
    </xf>
    <xf numFmtId="182" fontId="66" fillId="0" borderId="6" xfId="694" applyNumberFormat="1" applyFont="1" applyFill="1" applyBorder="1" applyAlignment="1">
      <alignment horizontal="center" vertical="center" shrinkToFit="1"/>
      <protection/>
    </xf>
    <xf numFmtId="41" fontId="164" fillId="0" borderId="0" xfId="512" applyNumberFormat="1" applyFont="1" applyFill="1" applyBorder="1" applyAlignment="1" quotePrefix="1">
      <alignment horizontal="right" vertical="center"/>
    </xf>
    <xf numFmtId="0" fontId="165" fillId="0" borderId="24" xfId="698" applyNumberFormat="1" applyFont="1" applyBorder="1" applyAlignment="1">
      <alignment horizontal="center" vertical="center"/>
      <protection/>
    </xf>
    <xf numFmtId="0" fontId="165" fillId="0" borderId="2" xfId="698" applyNumberFormat="1" applyFont="1" applyBorder="1" applyAlignment="1">
      <alignment horizontal="center" vertical="center"/>
      <protection/>
    </xf>
    <xf numFmtId="0" fontId="164" fillId="0" borderId="0" xfId="698" applyNumberFormat="1" applyFont="1" applyBorder="1" applyAlignment="1">
      <alignment vertical="center"/>
      <protection/>
    </xf>
    <xf numFmtId="0" fontId="66" fillId="29" borderId="24" xfId="0" applyFont="1" applyFill="1" applyBorder="1" applyAlignment="1">
      <alignment horizontal="center" vertical="center"/>
    </xf>
    <xf numFmtId="185" fontId="164" fillId="0" borderId="0" xfId="512" applyNumberFormat="1" applyFont="1" applyFill="1" applyBorder="1" applyAlignment="1" quotePrefix="1">
      <alignment horizontal="right" vertical="center"/>
    </xf>
    <xf numFmtId="0" fontId="164" fillId="0" borderId="2" xfId="698" applyNumberFormat="1" applyFont="1" applyBorder="1" applyAlignment="1">
      <alignment horizontal="center" vertical="center"/>
      <protection/>
    </xf>
    <xf numFmtId="0" fontId="66" fillId="0" borderId="0" xfId="596" applyNumberFormat="1" applyFont="1" applyFill="1" applyBorder="1" applyAlignment="1">
      <alignment vertical="center"/>
      <protection/>
    </xf>
    <xf numFmtId="0" fontId="42" fillId="0" borderId="0" xfId="697" applyNumberFormat="1" applyFont="1" applyFill="1">
      <alignment vertical="center"/>
      <protection/>
    </xf>
    <xf numFmtId="0" fontId="37" fillId="0" borderId="0" xfId="697" applyNumberFormat="1" applyFont="1" applyFill="1">
      <alignment vertical="center"/>
      <protection/>
    </xf>
    <xf numFmtId="0" fontId="37" fillId="0" borderId="0" xfId="0" applyNumberFormat="1" applyFont="1" applyFill="1" applyBorder="1" applyAlignment="1">
      <alignment vertical="center"/>
    </xf>
    <xf numFmtId="0" fontId="45" fillId="0" borderId="0" xfId="697" applyNumberFormat="1" applyFont="1" applyFill="1" applyBorder="1" applyAlignment="1">
      <alignment horizontal="center" vertical="center"/>
      <protection/>
    </xf>
    <xf numFmtId="0" fontId="66" fillId="0" borderId="0" xfId="697" applyNumberFormat="1" applyFont="1" applyFill="1" applyBorder="1" applyAlignment="1">
      <alignment horizontal="center" vertical="center"/>
      <protection/>
    </xf>
    <xf numFmtId="0" fontId="39" fillId="0" borderId="0" xfId="697" applyNumberFormat="1" applyFont="1" applyFill="1" applyBorder="1" applyAlignment="1">
      <alignment horizontal="left" vertical="center"/>
      <protection/>
    </xf>
    <xf numFmtId="0" fontId="39" fillId="0" borderId="0" xfId="697" applyNumberFormat="1" applyFont="1" applyFill="1">
      <alignment vertical="center"/>
      <protection/>
    </xf>
    <xf numFmtId="0" fontId="83" fillId="0" borderId="0" xfId="651" applyBorder="1">
      <alignment vertical="center"/>
      <protection/>
    </xf>
    <xf numFmtId="0" fontId="69" fillId="0" borderId="0" xfId="0" applyNumberFormat="1" applyFont="1" applyAlignment="1">
      <alignment/>
    </xf>
    <xf numFmtId="0" fontId="166" fillId="0" borderId="0" xfId="693" applyFont="1" applyFill="1" applyBorder="1" applyAlignment="1">
      <alignment vertical="center"/>
      <protection/>
    </xf>
    <xf numFmtId="0" fontId="167" fillId="0" borderId="0" xfId="694" applyFont="1" applyFill="1" applyBorder="1" applyAlignment="1">
      <alignment horizontal="center" vertical="center"/>
      <protection/>
    </xf>
    <xf numFmtId="0" fontId="168" fillId="0" borderId="0" xfId="696" applyFont="1" applyFill="1" applyAlignment="1">
      <alignment horizontal="center" vertical="center"/>
    </xf>
    <xf numFmtId="191" fontId="167" fillId="0" borderId="0" xfId="694" applyNumberFormat="1" applyFont="1" applyFill="1" applyBorder="1" applyAlignment="1">
      <alignment horizontal="centerContinuous" vertical="center" shrinkToFit="1"/>
      <protection/>
    </xf>
    <xf numFmtId="191" fontId="167" fillId="0" borderId="0" xfId="694" applyNumberFormat="1" applyFont="1" applyFill="1" applyBorder="1" applyAlignment="1">
      <alignment horizontal="centerContinuous" vertical="center"/>
      <protection/>
    </xf>
    <xf numFmtId="191" fontId="167" fillId="0" borderId="0" xfId="694" applyNumberFormat="1" applyFont="1" applyFill="1" applyAlignment="1">
      <alignment horizontal="centerContinuous" vertical="center"/>
      <protection/>
    </xf>
    <xf numFmtId="0" fontId="167" fillId="0" borderId="0" xfId="694" applyFont="1" applyFill="1" applyBorder="1" applyAlignment="1">
      <alignment horizontal="centerContinuous" vertical="center"/>
      <protection/>
    </xf>
    <xf numFmtId="0" fontId="166" fillId="0" borderId="0" xfId="694" applyFont="1" applyFill="1" applyBorder="1" applyAlignment="1">
      <alignment vertical="center"/>
      <protection/>
    </xf>
    <xf numFmtId="0" fontId="166" fillId="0" borderId="0" xfId="694" applyFont="1" applyFill="1" applyBorder="1" applyAlignment="1">
      <alignment horizontal="center" vertical="center"/>
      <protection/>
    </xf>
    <xf numFmtId="191" fontId="166" fillId="0" borderId="0" xfId="694" applyNumberFormat="1" applyFont="1" applyFill="1" applyBorder="1" applyAlignment="1">
      <alignment horizontal="center" vertical="center"/>
      <protection/>
    </xf>
    <xf numFmtId="191" fontId="166" fillId="0" borderId="0" xfId="694" applyNumberFormat="1" applyFont="1" applyFill="1" applyAlignment="1">
      <alignment horizontal="center" vertical="center"/>
      <protection/>
    </xf>
    <xf numFmtId="0" fontId="169" fillId="0" borderId="0" xfId="681" applyNumberFormat="1" applyFont="1" applyFill="1" applyBorder="1" applyAlignment="1">
      <alignment vertical="center" shrinkToFit="1"/>
      <protection/>
    </xf>
    <xf numFmtId="203" fontId="169" fillId="0" borderId="0" xfId="487" applyNumberFormat="1" applyFont="1" applyFill="1" applyBorder="1" applyAlignment="1">
      <alignment horizontal="right" vertical="center" shrinkToFit="1"/>
    </xf>
    <xf numFmtId="180" fontId="169" fillId="0" borderId="0" xfId="681" applyNumberFormat="1" applyFont="1" applyFill="1" applyBorder="1" applyAlignment="1">
      <alignment vertical="center" shrinkToFit="1"/>
      <protection/>
    </xf>
    <xf numFmtId="2" fontId="166" fillId="0" borderId="0" xfId="693" applyNumberFormat="1" applyFont="1" applyFill="1" applyAlignment="1">
      <alignment vertical="center"/>
      <protection/>
    </xf>
    <xf numFmtId="41" fontId="163" fillId="0" borderId="0" xfId="0" applyNumberFormat="1" applyFont="1" applyFill="1" applyBorder="1" applyAlignment="1">
      <alignment horizontal="center" vertical="center"/>
    </xf>
    <xf numFmtId="41" fontId="163" fillId="0" borderId="6" xfId="0" applyNumberFormat="1" applyFont="1" applyFill="1" applyBorder="1" applyAlignment="1">
      <alignment horizontal="center" vertical="center"/>
    </xf>
    <xf numFmtId="41" fontId="170" fillId="0" borderId="0" xfId="0" applyNumberFormat="1" applyFont="1" applyFill="1" applyBorder="1" applyAlignment="1">
      <alignment horizontal="center" vertical="center"/>
    </xf>
    <xf numFmtId="41" fontId="163" fillId="0" borderId="25" xfId="0" applyNumberFormat="1" applyFont="1" applyFill="1" applyBorder="1" applyAlignment="1">
      <alignment horizontal="center" vertical="center"/>
    </xf>
    <xf numFmtId="0" fontId="163" fillId="0" borderId="27" xfId="681" applyNumberFormat="1" applyFont="1" applyFill="1" applyBorder="1" applyAlignment="1">
      <alignment horizontal="centerContinuous" vertical="center" wrapText="1"/>
      <protection/>
    </xf>
    <xf numFmtId="0" fontId="163" fillId="0" borderId="28" xfId="681" applyNumberFormat="1" applyFont="1" applyFill="1" applyBorder="1" applyAlignment="1">
      <alignment horizontal="centerContinuous" vertical="center" wrapText="1"/>
      <protection/>
    </xf>
    <xf numFmtId="0" fontId="163" fillId="0" borderId="29" xfId="681" applyNumberFormat="1" applyFont="1" applyFill="1" applyBorder="1" applyAlignment="1">
      <alignment horizontal="centerContinuous" vertical="center" wrapText="1"/>
      <protection/>
    </xf>
    <xf numFmtId="0" fontId="163" fillId="0" borderId="30" xfId="681" applyNumberFormat="1" applyFont="1" applyFill="1" applyBorder="1" applyAlignment="1">
      <alignment horizontal="centerContinuous" vertical="center" wrapText="1"/>
      <protection/>
    </xf>
    <xf numFmtId="0" fontId="163" fillId="0" borderId="27" xfId="681" applyNumberFormat="1" applyFont="1" applyFill="1" applyBorder="1" applyAlignment="1">
      <alignment horizontal="center" vertical="center" wrapText="1"/>
      <protection/>
    </xf>
    <xf numFmtId="177" fontId="163" fillId="0" borderId="31" xfId="681" applyNumberFormat="1" applyFont="1" applyFill="1" applyBorder="1" applyAlignment="1">
      <alignment horizontal="center" vertical="center" wrapText="1"/>
      <protection/>
    </xf>
    <xf numFmtId="177" fontId="163" fillId="0" borderId="32" xfId="681" applyNumberFormat="1" applyFont="1" applyFill="1" applyBorder="1" applyAlignment="1">
      <alignment horizontal="centerContinuous" vertical="center" wrapText="1"/>
      <protection/>
    </xf>
    <xf numFmtId="177" fontId="163" fillId="0" borderId="27" xfId="681" applyNumberFormat="1" applyFont="1" applyFill="1" applyBorder="1" applyAlignment="1">
      <alignment horizontal="center" vertical="center" wrapText="1"/>
      <protection/>
    </xf>
    <xf numFmtId="4" fontId="171" fillId="0" borderId="27" xfId="681" applyNumberFormat="1" applyFont="1" applyFill="1" applyBorder="1" applyAlignment="1">
      <alignment horizontal="left" vertical="center" wrapText="1"/>
      <protection/>
    </xf>
    <xf numFmtId="0" fontId="163" fillId="0" borderId="0" xfId="681" applyNumberFormat="1" applyFont="1" applyFill="1" applyBorder="1" applyAlignment="1">
      <alignment horizontal="centerContinuous" vertical="center" wrapText="1"/>
      <protection/>
    </xf>
    <xf numFmtId="0" fontId="163" fillId="0" borderId="21" xfId="681" applyNumberFormat="1" applyFont="1" applyFill="1" applyBorder="1" applyAlignment="1">
      <alignment horizontal="center" vertical="center" wrapText="1"/>
      <protection/>
    </xf>
    <xf numFmtId="0" fontId="163" fillId="0" borderId="0" xfId="681" applyNumberFormat="1" applyFont="1" applyFill="1" applyBorder="1" applyAlignment="1">
      <alignment vertical="center" wrapText="1"/>
      <protection/>
    </xf>
    <xf numFmtId="0" fontId="163" fillId="0" borderId="33" xfId="681" applyNumberFormat="1" applyFont="1" applyFill="1" applyBorder="1" applyAlignment="1">
      <alignment horizontal="center" vertical="center" wrapText="1"/>
      <protection/>
    </xf>
    <xf numFmtId="0" fontId="163" fillId="0" borderId="0" xfId="681" applyNumberFormat="1" applyFont="1" applyFill="1" applyBorder="1" applyAlignment="1">
      <alignment horizontal="center" vertical="center" wrapText="1"/>
      <protection/>
    </xf>
    <xf numFmtId="0" fontId="163" fillId="0" borderId="4" xfId="681" applyNumberFormat="1" applyFont="1" applyFill="1" applyBorder="1" applyAlignment="1">
      <alignment horizontal="center" vertical="center" wrapText="1"/>
      <protection/>
    </xf>
    <xf numFmtId="0" fontId="163" fillId="0" borderId="26" xfId="681" applyNumberFormat="1" applyFont="1" applyFill="1" applyBorder="1" applyAlignment="1">
      <alignment horizontal="center" vertical="center" wrapText="1"/>
      <protection/>
    </xf>
    <xf numFmtId="0" fontId="163" fillId="0" borderId="33" xfId="681" applyNumberFormat="1" applyFont="1" applyFill="1" applyBorder="1" applyAlignment="1">
      <alignment horizontal="centerContinuous" vertical="center" wrapText="1"/>
      <protection/>
    </xf>
    <xf numFmtId="4" fontId="172" fillId="0" borderId="2" xfId="681" applyNumberFormat="1" applyFont="1" applyFill="1" applyBorder="1" applyAlignment="1">
      <alignment horizontal="center" vertical="center" wrapText="1"/>
      <protection/>
    </xf>
    <xf numFmtId="1" fontId="163" fillId="0" borderId="0" xfId="681" applyNumberFormat="1" applyFont="1" applyFill="1" applyBorder="1" applyAlignment="1">
      <alignment horizontal="center" vertical="center" wrapText="1"/>
      <protection/>
    </xf>
    <xf numFmtId="4" fontId="163" fillId="0" borderId="21" xfId="681" applyNumberFormat="1" applyFont="1" applyFill="1" applyBorder="1" applyAlignment="1">
      <alignment horizontal="center" vertical="center" wrapText="1"/>
      <protection/>
    </xf>
    <xf numFmtId="0" fontId="163" fillId="0" borderId="2" xfId="681" applyNumberFormat="1" applyFont="1" applyFill="1" applyBorder="1" applyAlignment="1">
      <alignment vertical="center" wrapText="1"/>
      <protection/>
    </xf>
    <xf numFmtId="0" fontId="163" fillId="0" borderId="34" xfId="681" applyNumberFormat="1" applyFont="1" applyFill="1" applyBorder="1" applyAlignment="1">
      <alignment horizontal="center" vertical="center" wrapText="1"/>
      <protection/>
    </xf>
    <xf numFmtId="0" fontId="163" fillId="0" borderId="34" xfId="681" applyNumberFormat="1" applyFont="1" applyFill="1" applyBorder="1" applyAlignment="1">
      <alignment horizontal="centerContinuous" vertical="center" wrapText="1"/>
      <protection/>
    </xf>
    <xf numFmtId="0" fontId="163" fillId="0" borderId="2" xfId="681" applyNumberFormat="1" applyFont="1" applyFill="1" applyBorder="1" applyAlignment="1">
      <alignment horizontal="center" vertical="center" wrapText="1"/>
      <protection/>
    </xf>
    <xf numFmtId="0" fontId="163" fillId="0" borderId="35" xfId="681" applyNumberFormat="1" applyFont="1" applyFill="1" applyBorder="1" applyAlignment="1">
      <alignment vertical="center" wrapText="1"/>
      <protection/>
    </xf>
    <xf numFmtId="0" fontId="163" fillId="0" borderId="35" xfId="681" applyNumberFormat="1" applyFont="1" applyFill="1" applyBorder="1" applyAlignment="1">
      <alignment horizontal="center" vertical="center" wrapText="1"/>
      <protection/>
    </xf>
    <xf numFmtId="4" fontId="163" fillId="0" borderId="2" xfId="681" applyNumberFormat="1" applyFont="1" applyFill="1" applyBorder="1" applyAlignment="1">
      <alignment horizontal="centerContinuous" vertical="center" wrapText="1"/>
      <protection/>
    </xf>
    <xf numFmtId="0" fontId="163" fillId="0" borderId="36" xfId="681" applyNumberFormat="1" applyFont="1" applyFill="1" applyBorder="1" applyAlignment="1">
      <alignment horizontal="center" vertical="center" shrinkToFit="1"/>
      <protection/>
    </xf>
    <xf numFmtId="0" fontId="163" fillId="0" borderId="37" xfId="681" applyNumberFormat="1" applyFont="1" applyFill="1" applyBorder="1" applyAlignment="1">
      <alignment horizontal="center" vertical="center" wrapText="1"/>
      <protection/>
    </xf>
    <xf numFmtId="0" fontId="163" fillId="0" borderId="37" xfId="681" applyNumberFormat="1" applyFont="1" applyFill="1" applyBorder="1" applyAlignment="1">
      <alignment horizontal="centerContinuous" vertical="center" wrapText="1"/>
      <protection/>
    </xf>
    <xf numFmtId="0" fontId="163" fillId="0" borderId="38" xfId="681" applyNumberFormat="1" applyFont="1" applyFill="1" applyBorder="1" applyAlignment="1">
      <alignment horizontal="center" vertical="center" wrapText="1"/>
      <protection/>
    </xf>
    <xf numFmtId="0" fontId="163" fillId="0" borderId="36" xfId="681" applyNumberFormat="1" applyFont="1" applyFill="1" applyBorder="1" applyAlignment="1">
      <alignment horizontal="center" vertical="center" wrapText="1"/>
      <protection/>
    </xf>
    <xf numFmtId="177" fontId="163" fillId="0" borderId="39" xfId="681" applyNumberFormat="1" applyFont="1" applyFill="1" applyBorder="1" applyAlignment="1">
      <alignment horizontal="center" vertical="center" shrinkToFit="1"/>
      <protection/>
    </xf>
    <xf numFmtId="186" fontId="163" fillId="0" borderId="37" xfId="681" applyNumberFormat="1" applyFont="1" applyFill="1" applyBorder="1" applyAlignment="1">
      <alignment horizontal="centerContinuous" vertical="center" wrapText="1"/>
      <protection/>
    </xf>
    <xf numFmtId="1" fontId="163" fillId="0" borderId="36" xfId="681" applyNumberFormat="1" applyFont="1" applyFill="1" applyBorder="1" applyAlignment="1">
      <alignment horizontal="centerContinuous" vertical="center" wrapText="1"/>
      <protection/>
    </xf>
    <xf numFmtId="4" fontId="163" fillId="0" borderId="39" xfId="681" applyNumberFormat="1" applyFont="1" applyFill="1" applyBorder="1" applyAlignment="1">
      <alignment horizontal="centerContinuous" vertical="center" wrapText="1"/>
      <protection/>
    </xf>
    <xf numFmtId="41" fontId="163" fillId="0" borderId="0" xfId="681" applyNumberFormat="1" applyFont="1" applyFill="1" applyBorder="1" applyAlignment="1">
      <alignment vertical="center" shrinkToFit="1"/>
      <protection/>
    </xf>
    <xf numFmtId="41" fontId="163" fillId="0" borderId="0" xfId="681" applyNumberFormat="1" applyFont="1" applyFill="1" applyBorder="1" applyAlignment="1">
      <alignment horizontal="center" vertical="center" shrinkToFit="1"/>
      <protection/>
    </xf>
    <xf numFmtId="194" fontId="163" fillId="0" borderId="0" xfId="681" applyNumberFormat="1" applyFont="1" applyFill="1" applyBorder="1" applyAlignment="1">
      <alignment horizontal="center" vertical="center" shrinkToFit="1"/>
      <protection/>
    </xf>
    <xf numFmtId="180" fontId="163" fillId="0" borderId="0" xfId="681" applyNumberFormat="1" applyFont="1" applyFill="1" applyBorder="1" applyAlignment="1">
      <alignment horizontal="center" vertical="center" shrinkToFit="1"/>
      <protection/>
    </xf>
    <xf numFmtId="2" fontId="163" fillId="0" borderId="0" xfId="681" applyNumberFormat="1" applyFont="1" applyFill="1" applyBorder="1" applyAlignment="1">
      <alignment horizontal="right" vertical="center" shrinkToFit="1"/>
      <protection/>
    </xf>
    <xf numFmtId="181" fontId="163" fillId="0" borderId="0" xfId="681" applyNumberFormat="1" applyFont="1" applyFill="1" applyBorder="1" applyAlignment="1">
      <alignment horizontal="center" vertical="center" shrinkToFit="1"/>
      <protection/>
    </xf>
    <xf numFmtId="0" fontId="163" fillId="0" borderId="24" xfId="681" applyNumberFormat="1" applyFont="1" applyFill="1" applyBorder="1" applyAlignment="1" quotePrefix="1">
      <alignment horizontal="center" vertical="center" shrinkToFit="1"/>
      <protection/>
    </xf>
    <xf numFmtId="0" fontId="163" fillId="0" borderId="2" xfId="681" applyNumberFormat="1" applyFont="1" applyFill="1" applyBorder="1" applyAlignment="1">
      <alignment horizontal="center" vertical="center" shrinkToFit="1"/>
      <protection/>
    </xf>
    <xf numFmtId="181" fontId="163" fillId="0" borderId="0" xfId="522" applyNumberFormat="1" applyFont="1" applyFill="1" applyBorder="1" applyAlignment="1" quotePrefix="1">
      <alignment horizontal="right" vertical="center" shrinkToFit="1"/>
    </xf>
    <xf numFmtId="0" fontId="163" fillId="0" borderId="35" xfId="693" applyNumberFormat="1" applyFont="1" applyFill="1" applyBorder="1" applyAlignment="1">
      <alignment horizontal="center" vertical="center"/>
      <protection/>
    </xf>
    <xf numFmtId="1" fontId="163" fillId="0" borderId="2" xfId="693" applyNumberFormat="1" applyFont="1" applyFill="1" applyBorder="1" applyAlignment="1">
      <alignment horizontal="centerContinuous" vertical="center"/>
      <protection/>
    </xf>
    <xf numFmtId="4" fontId="163" fillId="0" borderId="34" xfId="693" applyNumberFormat="1" applyFont="1" applyFill="1" applyBorder="1" applyAlignment="1">
      <alignment horizontal="centerContinuous" vertical="center"/>
      <protection/>
    </xf>
    <xf numFmtId="177" fontId="163" fillId="0" borderId="35" xfId="693" applyNumberFormat="1" applyFont="1" applyFill="1" applyBorder="1" applyAlignment="1">
      <alignment horizontal="center" vertical="center"/>
      <protection/>
    </xf>
    <xf numFmtId="1" fontId="163" fillId="0" borderId="2" xfId="693" applyNumberFormat="1" applyFont="1" applyFill="1" applyBorder="1" applyAlignment="1">
      <alignment horizontal="center" vertical="center"/>
      <protection/>
    </xf>
    <xf numFmtId="4" fontId="163" fillId="0" borderId="35" xfId="693" applyNumberFormat="1" applyFont="1" applyFill="1" applyBorder="1" applyAlignment="1">
      <alignment horizontal="centerContinuous" vertical="center"/>
      <protection/>
    </xf>
    <xf numFmtId="186" fontId="163" fillId="0" borderId="37" xfId="693" applyNumberFormat="1" applyFont="1" applyFill="1" applyBorder="1" applyAlignment="1">
      <alignment horizontal="center" vertical="center"/>
      <protection/>
    </xf>
    <xf numFmtId="1" fontId="163" fillId="0" borderId="39" xfId="693" applyNumberFormat="1" applyFont="1" applyFill="1" applyBorder="1" applyAlignment="1">
      <alignment horizontal="centerContinuous" vertical="center"/>
      <protection/>
    </xf>
    <xf numFmtId="4" fontId="163" fillId="0" borderId="37" xfId="693" applyNumberFormat="1" applyFont="1" applyFill="1" applyBorder="1" applyAlignment="1">
      <alignment horizontal="centerContinuous" vertical="center"/>
      <protection/>
    </xf>
    <xf numFmtId="0" fontId="163" fillId="0" borderId="24" xfId="693" applyNumberFormat="1" applyFont="1" applyFill="1" applyBorder="1" applyAlignment="1" quotePrefix="1">
      <alignment horizontal="center" vertical="center"/>
      <protection/>
    </xf>
    <xf numFmtId="41" fontId="163" fillId="0" borderId="0" xfId="693" applyNumberFormat="1" applyFont="1" applyFill="1" applyBorder="1" applyAlignment="1">
      <alignment vertical="center"/>
      <protection/>
    </xf>
    <xf numFmtId="41" fontId="163" fillId="0" borderId="0" xfId="693" applyNumberFormat="1" applyFont="1" applyFill="1" applyBorder="1" applyAlignment="1">
      <alignment horizontal="center" vertical="center"/>
      <protection/>
    </xf>
    <xf numFmtId="43" fontId="163" fillId="0" borderId="0" xfId="693" applyNumberFormat="1" applyFont="1" applyFill="1" applyBorder="1" applyAlignment="1">
      <alignment vertical="center"/>
      <protection/>
    </xf>
    <xf numFmtId="181" fontId="163" fillId="0" borderId="0" xfId="693" applyNumberFormat="1" applyFont="1" applyFill="1" applyBorder="1" applyAlignment="1">
      <alignment vertical="center"/>
      <protection/>
    </xf>
    <xf numFmtId="212" fontId="163" fillId="0" borderId="0" xfId="669" applyNumberFormat="1" applyFont="1" applyFill="1" applyBorder="1" applyAlignment="1">
      <alignment horizontal="right" vertical="center" wrapText="1"/>
      <protection/>
    </xf>
    <xf numFmtId="0" fontId="170" fillId="0" borderId="24" xfId="693" applyNumberFormat="1" applyFont="1" applyFill="1" applyBorder="1" applyAlignment="1" quotePrefix="1">
      <alignment horizontal="center" vertical="center"/>
      <protection/>
    </xf>
    <xf numFmtId="181" fontId="170" fillId="0" borderId="0" xfId="693" applyNumberFormat="1" applyFont="1" applyFill="1" applyBorder="1" applyAlignment="1">
      <alignment vertical="center"/>
      <protection/>
    </xf>
    <xf numFmtId="41" fontId="163" fillId="0" borderId="24" xfId="693" applyNumberFormat="1" applyFont="1" applyFill="1" applyBorder="1" applyAlignment="1">
      <alignment horizontal="center" vertical="center"/>
      <protection/>
    </xf>
    <xf numFmtId="41" fontId="163" fillId="0" borderId="0" xfId="688" applyNumberFormat="1" applyFont="1" applyFill="1" applyBorder="1" applyAlignment="1">
      <alignment vertical="center" shrinkToFit="1"/>
      <protection/>
    </xf>
    <xf numFmtId="41" fontId="163" fillId="0" borderId="28" xfId="693" applyNumberFormat="1" applyFont="1" applyFill="1" applyBorder="1" applyAlignment="1">
      <alignment horizontal="centerContinuous" vertical="center"/>
      <protection/>
    </xf>
    <xf numFmtId="41" fontId="163" fillId="0" borderId="29" xfId="693" applyNumberFormat="1" applyFont="1" applyFill="1" applyBorder="1" applyAlignment="1">
      <alignment horizontal="centerContinuous" vertical="center"/>
      <protection/>
    </xf>
    <xf numFmtId="41" fontId="172" fillId="0" borderId="29" xfId="693" applyNumberFormat="1" applyFont="1" applyFill="1" applyBorder="1" applyAlignment="1">
      <alignment horizontal="centerContinuous" vertical="center"/>
      <protection/>
    </xf>
    <xf numFmtId="41" fontId="163" fillId="0" borderId="30" xfId="693" applyNumberFormat="1" applyFont="1" applyFill="1" applyBorder="1" applyAlignment="1">
      <alignment horizontal="centerContinuous" vertical="center"/>
      <protection/>
    </xf>
    <xf numFmtId="177" fontId="163" fillId="0" borderId="32" xfId="693" applyNumberFormat="1" applyFont="1" applyFill="1" applyBorder="1" applyAlignment="1">
      <alignment horizontal="center" vertical="center" wrapText="1" shrinkToFit="1"/>
      <protection/>
    </xf>
    <xf numFmtId="41" fontId="163" fillId="0" borderId="2" xfId="693" applyNumberFormat="1" applyFont="1" applyFill="1" applyBorder="1" applyAlignment="1">
      <alignment horizontal="centerContinuous" vertical="center"/>
      <protection/>
    </xf>
    <xf numFmtId="41" fontId="172" fillId="0" borderId="21" xfId="693" applyNumberFormat="1" applyFont="1" applyFill="1" applyBorder="1" applyAlignment="1">
      <alignment horizontal="centerContinuous" vertical="center"/>
      <protection/>
    </xf>
    <xf numFmtId="41" fontId="163" fillId="0" borderId="25" xfId="693" applyNumberFormat="1" applyFont="1" applyFill="1" applyBorder="1" applyAlignment="1">
      <alignment horizontal="center" vertical="center"/>
      <protection/>
    </xf>
    <xf numFmtId="41" fontId="163" fillId="0" borderId="4" xfId="693" applyNumberFormat="1" applyFont="1" applyFill="1" applyBorder="1" applyAlignment="1">
      <alignment horizontal="center" vertical="center"/>
      <protection/>
    </xf>
    <xf numFmtId="41" fontId="172" fillId="0" borderId="21" xfId="693" applyNumberFormat="1" applyFont="1" applyFill="1" applyBorder="1" applyAlignment="1">
      <alignment horizontal="center" vertical="center"/>
      <protection/>
    </xf>
    <xf numFmtId="41" fontId="163" fillId="0" borderId="36" xfId="693" applyNumberFormat="1" applyFont="1" applyFill="1" applyBorder="1" applyAlignment="1">
      <alignment horizontal="center" vertical="center"/>
      <protection/>
    </xf>
    <xf numFmtId="41" fontId="163" fillId="0" borderId="36" xfId="693" applyNumberFormat="1" applyFont="1" applyFill="1" applyBorder="1" applyAlignment="1">
      <alignment horizontal="centerContinuous" vertical="center"/>
      <protection/>
    </xf>
    <xf numFmtId="41" fontId="163" fillId="0" borderId="36" xfId="693" applyNumberFormat="1" applyFont="1" applyFill="1" applyBorder="1" applyAlignment="1">
      <alignment horizontal="left" vertical="center"/>
      <protection/>
    </xf>
    <xf numFmtId="0" fontId="163" fillId="0" borderId="35" xfId="693" applyFont="1" applyFill="1" applyBorder="1" applyAlignment="1">
      <alignment horizontal="center" vertical="center"/>
      <protection/>
    </xf>
    <xf numFmtId="41" fontId="163" fillId="0" borderId="2" xfId="693" applyNumberFormat="1" applyFont="1" applyFill="1" applyBorder="1" applyAlignment="1">
      <alignment horizontal="center" vertical="center"/>
      <protection/>
    </xf>
    <xf numFmtId="41" fontId="163" fillId="0" borderId="21" xfId="693" applyNumberFormat="1" applyFont="1" applyFill="1" applyBorder="1" applyAlignment="1">
      <alignment horizontal="centerContinuous" vertical="center"/>
      <protection/>
    </xf>
    <xf numFmtId="41" fontId="163" fillId="0" borderId="35" xfId="693" applyNumberFormat="1" applyFont="1" applyFill="1" applyBorder="1" applyAlignment="1">
      <alignment horizontal="center" vertical="center"/>
      <protection/>
    </xf>
    <xf numFmtId="41" fontId="163" fillId="0" borderId="21" xfId="693" applyNumberFormat="1" applyFont="1" applyFill="1" applyBorder="1" applyAlignment="1">
      <alignment horizontal="center" vertical="center"/>
      <protection/>
    </xf>
    <xf numFmtId="41" fontId="172" fillId="0" borderId="2" xfId="693" applyNumberFormat="1" applyFont="1" applyFill="1" applyBorder="1" applyAlignment="1">
      <alignment horizontal="center" vertical="center"/>
      <protection/>
    </xf>
    <xf numFmtId="41" fontId="163" fillId="0" borderId="34" xfId="693" applyNumberFormat="1" applyFont="1" applyFill="1" applyBorder="1" applyAlignment="1">
      <alignment horizontal="centerContinuous" vertical="center"/>
      <protection/>
    </xf>
    <xf numFmtId="41" fontId="163" fillId="0" borderId="39" xfId="693" applyNumberFormat="1" applyFont="1" applyFill="1" applyBorder="1" applyAlignment="1">
      <alignment horizontal="centerContinuous" vertical="center"/>
      <protection/>
    </xf>
    <xf numFmtId="41" fontId="163" fillId="0" borderId="39" xfId="693" applyNumberFormat="1" applyFont="1" applyFill="1" applyBorder="1" applyAlignment="1">
      <alignment horizontal="center" vertical="center"/>
      <protection/>
    </xf>
    <xf numFmtId="41" fontId="163" fillId="0" borderId="37" xfId="693" applyNumberFormat="1" applyFont="1" applyFill="1" applyBorder="1" applyAlignment="1">
      <alignment horizontal="center" vertical="center"/>
      <protection/>
    </xf>
    <xf numFmtId="41" fontId="163" fillId="0" borderId="37" xfId="693" applyNumberFormat="1" applyFont="1" applyFill="1" applyBorder="1" applyAlignment="1">
      <alignment horizontal="centerContinuous" vertical="center"/>
      <protection/>
    </xf>
    <xf numFmtId="41" fontId="163" fillId="0" borderId="0" xfId="696" applyNumberFormat="1" applyFont="1" applyFill="1" applyBorder="1" applyAlignment="1">
      <alignment vertical="center"/>
    </xf>
    <xf numFmtId="0" fontId="163" fillId="0" borderId="2" xfId="693" applyNumberFormat="1" applyFont="1" applyFill="1" applyBorder="1" applyAlignment="1" quotePrefix="1">
      <alignment horizontal="center" vertical="center"/>
      <protection/>
    </xf>
    <xf numFmtId="41" fontId="170" fillId="0" borderId="0" xfId="696" applyNumberFormat="1" applyFont="1" applyFill="1" applyBorder="1" applyAlignment="1">
      <alignment vertical="center"/>
    </xf>
    <xf numFmtId="0" fontId="170" fillId="0" borderId="2" xfId="693" applyNumberFormat="1" applyFont="1" applyFill="1" applyBorder="1" applyAlignment="1" quotePrefix="1">
      <alignment horizontal="center" vertical="center"/>
      <protection/>
    </xf>
    <xf numFmtId="0" fontId="163" fillId="0" borderId="2" xfId="0" applyFont="1" applyFill="1" applyBorder="1" applyAlignment="1">
      <alignment horizontal="right" vertical="center" shrinkToFit="1"/>
    </xf>
    <xf numFmtId="0" fontId="164" fillId="0" borderId="40" xfId="694" applyFont="1" applyFill="1" applyBorder="1" applyAlignment="1">
      <alignment horizontal="center" vertical="center"/>
      <protection/>
    </xf>
    <xf numFmtId="0" fontId="164" fillId="0" borderId="32" xfId="694" applyFont="1" applyFill="1" applyBorder="1" applyAlignment="1">
      <alignment horizontal="centerContinuous" vertical="center"/>
      <protection/>
    </xf>
    <xf numFmtId="0" fontId="164" fillId="0" borderId="31" xfId="694" applyFont="1" applyFill="1" applyBorder="1" applyAlignment="1">
      <alignment horizontal="right" vertical="center"/>
      <protection/>
    </xf>
    <xf numFmtId="0" fontId="164" fillId="0" borderId="24" xfId="694" applyFont="1" applyFill="1" applyBorder="1" applyAlignment="1">
      <alignment horizontal="center" vertical="center"/>
      <protection/>
    </xf>
    <xf numFmtId="1" fontId="164" fillId="0" borderId="35" xfId="694" applyNumberFormat="1" applyFont="1" applyFill="1" applyBorder="1" applyAlignment="1">
      <alignment horizontal="centerContinuous" vertical="center"/>
      <protection/>
    </xf>
    <xf numFmtId="0" fontId="164" fillId="0" borderId="2" xfId="694" applyFont="1" applyFill="1" applyBorder="1" applyAlignment="1">
      <alignment horizontal="center" vertical="center" shrinkToFit="1"/>
      <protection/>
    </xf>
    <xf numFmtId="0" fontId="164" fillId="0" borderId="0" xfId="694" applyFont="1" applyFill="1" applyBorder="1" applyAlignment="1">
      <alignment horizontal="center" vertical="center"/>
      <protection/>
    </xf>
    <xf numFmtId="0" fontId="164" fillId="0" borderId="2" xfId="694" applyFont="1" applyFill="1" applyBorder="1" applyAlignment="1">
      <alignment horizontal="center" vertical="center"/>
      <protection/>
    </xf>
    <xf numFmtId="1" fontId="164" fillId="0" borderId="37" xfId="694" applyNumberFormat="1" applyFont="1" applyFill="1" applyBorder="1" applyAlignment="1">
      <alignment horizontal="centerContinuous" vertical="center"/>
      <protection/>
    </xf>
    <xf numFmtId="0" fontId="164" fillId="0" borderId="2" xfId="694" applyFont="1" applyFill="1" applyBorder="1" applyAlignment="1">
      <alignment horizontal="right" vertical="center"/>
      <protection/>
    </xf>
    <xf numFmtId="182" fontId="170" fillId="0" borderId="25" xfId="702" applyNumberFormat="1" applyFont="1" applyFill="1" applyBorder="1" applyAlignment="1">
      <alignment horizontal="center" vertical="center"/>
      <protection/>
    </xf>
    <xf numFmtId="41" fontId="170" fillId="0" borderId="21" xfId="696" applyNumberFormat="1" applyFont="1" applyFill="1" applyBorder="1" applyAlignment="1">
      <alignment horizontal="center" vertical="center"/>
    </xf>
    <xf numFmtId="41" fontId="170" fillId="0" borderId="25" xfId="696" applyNumberFormat="1" applyFont="1" applyFill="1" applyBorder="1" applyAlignment="1">
      <alignment horizontal="center" vertical="center"/>
    </xf>
    <xf numFmtId="182" fontId="170" fillId="0" borderId="21" xfId="694" applyNumberFormat="1" applyFont="1" applyFill="1" applyBorder="1" applyAlignment="1">
      <alignment horizontal="center" vertical="center" shrinkToFit="1"/>
      <protection/>
    </xf>
    <xf numFmtId="41" fontId="170" fillId="0" borderId="2" xfId="696" applyNumberFormat="1" applyFont="1" applyFill="1" applyBorder="1" applyAlignment="1">
      <alignment horizontal="center" vertical="center"/>
    </xf>
    <xf numFmtId="41" fontId="170" fillId="0" borderId="0" xfId="696" applyNumberFormat="1" applyFont="1" applyFill="1" applyBorder="1" applyAlignment="1">
      <alignment horizontal="center" vertical="center"/>
    </xf>
    <xf numFmtId="182" fontId="170" fillId="0" borderId="2" xfId="696" applyNumberFormat="1" applyFont="1" applyFill="1" applyBorder="1" applyAlignment="1">
      <alignment horizontal="center" vertical="center" shrinkToFit="1"/>
    </xf>
    <xf numFmtId="0" fontId="163" fillId="0" borderId="0" xfId="702" applyFont="1" applyFill="1" applyBorder="1" applyAlignment="1">
      <alignment horizontal="center" vertical="center"/>
      <protection/>
    </xf>
    <xf numFmtId="41" fontId="164" fillId="0" borderId="0" xfId="678" applyNumberFormat="1" applyFont="1" applyFill="1" applyBorder="1" applyAlignment="1">
      <alignment horizontal="right" vertical="center"/>
    </xf>
    <xf numFmtId="0" fontId="163" fillId="0" borderId="2" xfId="694" applyFont="1" applyFill="1" applyBorder="1" applyAlignment="1">
      <alignment horizontal="right" vertical="center" shrinkToFit="1"/>
      <protection/>
    </xf>
    <xf numFmtId="0" fontId="163" fillId="0" borderId="6" xfId="702" applyFont="1" applyFill="1" applyBorder="1" applyAlignment="1">
      <alignment horizontal="center" vertical="center"/>
      <protection/>
    </xf>
    <xf numFmtId="41" fontId="164" fillId="0" borderId="6" xfId="678" applyNumberFormat="1" applyFont="1" applyFill="1" applyBorder="1" applyAlignment="1">
      <alignment horizontal="right" vertical="center"/>
    </xf>
    <xf numFmtId="0" fontId="163" fillId="0" borderId="20" xfId="694" applyFont="1" applyFill="1" applyBorder="1" applyAlignment="1">
      <alignment horizontal="right" vertical="center" shrinkToFit="1"/>
      <protection/>
    </xf>
    <xf numFmtId="0" fontId="164" fillId="0" borderId="0" xfId="693" applyFont="1" applyFill="1" applyBorder="1" applyAlignment="1">
      <alignment horizontal="left" vertical="center"/>
      <protection/>
    </xf>
    <xf numFmtId="41" fontId="164" fillId="0" borderId="0" xfId="696" applyNumberFormat="1" applyFont="1" applyFill="1" applyBorder="1" applyAlignment="1">
      <alignment horizontal="center" vertical="center"/>
    </xf>
    <xf numFmtId="41" fontId="164" fillId="0" borderId="0" xfId="702" applyNumberFormat="1" applyFont="1" applyFill="1" applyBorder="1" applyAlignment="1">
      <alignment horizontal="center" vertical="center"/>
      <protection/>
    </xf>
    <xf numFmtId="0" fontId="164" fillId="0" borderId="0" xfId="693" applyFont="1" applyFill="1" applyBorder="1" applyAlignment="1">
      <alignment vertical="center"/>
      <protection/>
    </xf>
    <xf numFmtId="0" fontId="164" fillId="0" borderId="0" xfId="694" applyFont="1" applyFill="1" applyBorder="1" applyAlignment="1">
      <alignment horizontal="right" vertical="center"/>
      <protection/>
    </xf>
    <xf numFmtId="0" fontId="164" fillId="0" borderId="0" xfId="694" applyFont="1" applyFill="1" applyBorder="1" applyAlignment="1">
      <alignment vertical="center"/>
      <protection/>
    </xf>
    <xf numFmtId="0" fontId="164" fillId="0" borderId="0" xfId="694" applyFont="1" applyFill="1" applyBorder="1" applyAlignment="1">
      <alignment horizontal="left" vertical="center"/>
      <protection/>
    </xf>
    <xf numFmtId="191" fontId="164" fillId="0" borderId="0" xfId="694" applyNumberFormat="1" applyFont="1" applyFill="1" applyBorder="1" applyAlignment="1">
      <alignment horizontal="left" vertical="center"/>
      <protection/>
    </xf>
    <xf numFmtId="0" fontId="164" fillId="0" borderId="0" xfId="693" applyFont="1" applyFill="1" applyBorder="1" applyAlignment="1">
      <alignment horizontal="right" vertical="center"/>
      <protection/>
    </xf>
    <xf numFmtId="0" fontId="173" fillId="0" borderId="0" xfId="694" applyFont="1" applyFill="1" applyBorder="1" applyAlignment="1">
      <alignment vertical="center"/>
      <protection/>
    </xf>
    <xf numFmtId="0" fontId="165" fillId="0" borderId="0" xfId="693" applyFont="1" applyFill="1" applyBorder="1" applyAlignment="1">
      <alignment vertical="center"/>
      <protection/>
    </xf>
    <xf numFmtId="0" fontId="162" fillId="0" borderId="0" xfId="693" applyFont="1" applyFill="1" applyBorder="1" applyAlignment="1">
      <alignment vertical="center"/>
      <protection/>
    </xf>
    <xf numFmtId="182" fontId="161" fillId="0" borderId="24" xfId="702" applyNumberFormat="1" applyFont="1" applyFill="1" applyBorder="1" applyAlignment="1">
      <alignment horizontal="center" vertical="center"/>
      <protection/>
    </xf>
    <xf numFmtId="0" fontId="163" fillId="0" borderId="0" xfId="694" applyFont="1" applyFill="1" applyBorder="1" applyAlignment="1">
      <alignment horizontal="right" vertical="center" shrinkToFit="1"/>
      <protection/>
    </xf>
    <xf numFmtId="41" fontId="170" fillId="0" borderId="2" xfId="0" applyNumberFormat="1" applyFont="1" applyFill="1" applyBorder="1" applyAlignment="1">
      <alignment horizontal="center" vertical="center"/>
    </xf>
    <xf numFmtId="41" fontId="170" fillId="0" borderId="24" xfId="0" applyNumberFormat="1" applyFont="1" applyFill="1" applyBorder="1" applyAlignment="1">
      <alignment horizontal="center" vertical="center"/>
    </xf>
    <xf numFmtId="3" fontId="170" fillId="0" borderId="2" xfId="696" applyNumberFormat="1" applyFont="1" applyFill="1" applyBorder="1" applyAlignment="1">
      <alignment horizontal="right" vertical="center" shrinkToFit="1"/>
    </xf>
    <xf numFmtId="41" fontId="163" fillId="0" borderId="2" xfId="0" applyNumberFormat="1" applyFont="1" applyFill="1" applyBorder="1" applyAlignment="1">
      <alignment horizontal="center" vertical="center"/>
    </xf>
    <xf numFmtId="41" fontId="163" fillId="0" borderId="0" xfId="0" applyNumberFormat="1" applyFont="1" applyFill="1" applyBorder="1" applyAlignment="1">
      <alignment vertical="center"/>
    </xf>
    <xf numFmtId="0" fontId="163" fillId="0" borderId="2" xfId="694" applyFont="1" applyFill="1" applyBorder="1" applyAlignment="1" applyProtection="1">
      <alignment horizontal="center" vertical="center" shrinkToFit="1"/>
      <protection locked="0"/>
    </xf>
    <xf numFmtId="0" fontId="163" fillId="0" borderId="2" xfId="694" applyFont="1" applyFill="1" applyBorder="1" applyAlignment="1">
      <alignment horizontal="center" vertical="center" shrinkToFit="1"/>
      <protection/>
    </xf>
    <xf numFmtId="41" fontId="170" fillId="0" borderId="0" xfId="702" applyNumberFormat="1" applyFont="1" applyFill="1" applyBorder="1" applyAlignment="1">
      <alignment horizontal="center" vertical="center"/>
      <protection/>
    </xf>
    <xf numFmtId="41" fontId="163" fillId="0" borderId="20" xfId="0" applyNumberFormat="1" applyFont="1" applyFill="1" applyBorder="1" applyAlignment="1">
      <alignment horizontal="center" vertical="center"/>
    </xf>
    <xf numFmtId="41" fontId="163" fillId="0" borderId="6" xfId="0" applyNumberFormat="1" applyFont="1" applyFill="1" applyBorder="1" applyAlignment="1">
      <alignment vertical="center"/>
    </xf>
    <xf numFmtId="0" fontId="163" fillId="0" borderId="24" xfId="702" applyFont="1" applyFill="1" applyBorder="1" applyAlignment="1">
      <alignment horizontal="center" vertical="center"/>
      <protection/>
    </xf>
    <xf numFmtId="0" fontId="172" fillId="0" borderId="24" xfId="702" applyFont="1" applyFill="1" applyBorder="1" applyAlignment="1">
      <alignment horizontal="center" vertical="center"/>
      <protection/>
    </xf>
    <xf numFmtId="0" fontId="63" fillId="0" borderId="0" xfId="694" applyFont="1" applyFill="1" applyAlignment="1">
      <alignment horizontal="centerContinuous" vertical="center" shrinkToFit="1"/>
      <protection/>
    </xf>
    <xf numFmtId="0" fontId="163" fillId="0" borderId="2" xfId="694" applyFont="1" applyFill="1" applyBorder="1" applyAlignment="1">
      <alignment horizontal="center" vertical="center"/>
      <protection/>
    </xf>
    <xf numFmtId="41" fontId="163" fillId="0" borderId="21" xfId="0" applyNumberFormat="1" applyFont="1" applyFill="1" applyBorder="1" applyAlignment="1">
      <alignment horizontal="center" vertical="center"/>
    </xf>
    <xf numFmtId="41" fontId="164" fillId="0" borderId="25" xfId="678" applyNumberFormat="1" applyFont="1" applyFill="1" applyBorder="1" applyAlignment="1">
      <alignment horizontal="right" vertical="center"/>
    </xf>
    <xf numFmtId="41" fontId="163" fillId="0" borderId="26" xfId="0" applyNumberFormat="1" applyFont="1" applyFill="1" applyBorder="1" applyAlignment="1">
      <alignment vertical="center"/>
    </xf>
    <xf numFmtId="0" fontId="163" fillId="0" borderId="21" xfId="694" applyFont="1" applyFill="1" applyBorder="1" applyAlignment="1">
      <alignment horizontal="center" vertical="center"/>
      <protection/>
    </xf>
    <xf numFmtId="0" fontId="163" fillId="0" borderId="2" xfId="694" applyFont="1" applyFill="1" applyBorder="1" applyAlignment="1">
      <alignment horizontal="right" vertical="center"/>
      <protection/>
    </xf>
    <xf numFmtId="0" fontId="170" fillId="0" borderId="2" xfId="0" applyFont="1" applyFill="1" applyBorder="1" applyAlignment="1">
      <alignment horizontal="right" vertical="center" shrinkToFit="1"/>
    </xf>
    <xf numFmtId="0" fontId="163" fillId="0" borderId="2" xfId="0" applyFont="1" applyFill="1" applyBorder="1" applyAlignment="1" applyProtection="1">
      <alignment horizontal="center" vertical="center" shrinkToFit="1"/>
      <protection locked="0"/>
    </xf>
    <xf numFmtId="0" fontId="163" fillId="0" borderId="2" xfId="0" applyFont="1" applyFill="1" applyBorder="1" applyAlignment="1">
      <alignment horizontal="center" vertical="center" shrinkToFit="1"/>
    </xf>
    <xf numFmtId="0" fontId="163" fillId="0" borderId="20" xfId="0" applyFont="1" applyFill="1" applyBorder="1" applyAlignment="1">
      <alignment horizontal="right" vertical="center" shrinkToFit="1"/>
    </xf>
    <xf numFmtId="41" fontId="170" fillId="0" borderId="0" xfId="688" applyNumberFormat="1" applyFont="1" applyFill="1" applyBorder="1" applyAlignment="1">
      <alignment vertical="center" shrinkToFit="1"/>
      <protection/>
    </xf>
    <xf numFmtId="41" fontId="170" fillId="0" borderId="24" xfId="696" applyNumberFormat="1" applyFont="1" applyFill="1" applyBorder="1" applyAlignment="1">
      <alignment horizontal="center" vertical="center"/>
    </xf>
    <xf numFmtId="0" fontId="163" fillId="0" borderId="26" xfId="611" applyFont="1" applyBorder="1">
      <alignment vertical="center"/>
      <protection/>
    </xf>
    <xf numFmtId="182" fontId="163" fillId="0" borderId="2" xfId="694" applyNumberFormat="1" applyFont="1" applyFill="1" applyBorder="1" applyAlignment="1">
      <alignment horizontal="center" vertical="center" shrinkToFit="1"/>
      <protection/>
    </xf>
    <xf numFmtId="0" fontId="163" fillId="0" borderId="24" xfId="611" applyFont="1" applyBorder="1">
      <alignment vertical="center"/>
      <protection/>
    </xf>
    <xf numFmtId="3" fontId="170" fillId="0" borderId="0" xfId="694" applyNumberFormat="1" applyFont="1" applyFill="1" applyBorder="1" applyAlignment="1">
      <alignment vertical="center"/>
      <protection/>
    </xf>
    <xf numFmtId="182" fontId="170" fillId="0" borderId="2" xfId="694" applyNumberFormat="1" applyFont="1" applyFill="1" applyBorder="1" applyAlignment="1">
      <alignment horizontal="center" vertical="center" shrinkToFit="1"/>
      <protection/>
    </xf>
    <xf numFmtId="0" fontId="163" fillId="0" borderId="2" xfId="630" applyFont="1" applyFill="1" applyBorder="1" applyAlignment="1">
      <alignment vertical="center"/>
    </xf>
    <xf numFmtId="41" fontId="163" fillId="0" borderId="24" xfId="630" applyNumberFormat="1" applyFont="1" applyFill="1" applyBorder="1" applyAlignment="1">
      <alignment vertical="center"/>
    </xf>
    <xf numFmtId="41" fontId="163" fillId="0" borderId="0" xfId="673" applyNumberFormat="1" applyFont="1" applyFill="1" applyBorder="1" applyAlignment="1">
      <alignment horizontal="center" vertical="center"/>
      <protection/>
    </xf>
    <xf numFmtId="0" fontId="163" fillId="0" borderId="20" xfId="630" applyFont="1" applyFill="1" applyBorder="1" applyAlignment="1">
      <alignment vertical="center"/>
    </xf>
    <xf numFmtId="41" fontId="163" fillId="0" borderId="6" xfId="673" applyNumberFormat="1" applyFont="1" applyFill="1" applyBorder="1" applyAlignment="1">
      <alignment horizontal="center" vertical="center"/>
      <protection/>
    </xf>
    <xf numFmtId="182" fontId="163" fillId="0" borderId="20" xfId="694" applyNumberFormat="1" applyFont="1" applyFill="1" applyBorder="1" applyAlignment="1">
      <alignment horizontal="center" vertical="center" shrinkToFit="1"/>
      <protection/>
    </xf>
    <xf numFmtId="0" fontId="163" fillId="0" borderId="21" xfId="630" applyFont="1" applyFill="1" applyBorder="1" applyAlignment="1">
      <alignment vertical="center"/>
    </xf>
    <xf numFmtId="41" fontId="163" fillId="0" borderId="25" xfId="673" applyNumberFormat="1" applyFont="1" applyFill="1" applyBorder="1" applyAlignment="1">
      <alignment horizontal="center" vertical="center"/>
      <protection/>
    </xf>
    <xf numFmtId="182" fontId="164" fillId="0" borderId="21" xfId="694" applyNumberFormat="1" applyFont="1" applyFill="1" applyBorder="1" applyAlignment="1">
      <alignment horizontal="center" vertical="center" shrinkToFit="1"/>
      <protection/>
    </xf>
    <xf numFmtId="182" fontId="164" fillId="0" borderId="2" xfId="694" applyNumberFormat="1" applyFont="1" applyFill="1" applyBorder="1" applyAlignment="1">
      <alignment horizontal="center" vertical="center" shrinkToFit="1"/>
      <protection/>
    </xf>
    <xf numFmtId="182" fontId="174" fillId="0" borderId="2" xfId="694" applyNumberFormat="1" applyFont="1" applyFill="1" applyBorder="1" applyAlignment="1">
      <alignment horizontal="center" vertical="center" shrinkToFit="1"/>
      <protection/>
    </xf>
    <xf numFmtId="41" fontId="170" fillId="0" borderId="2" xfId="702" applyNumberFormat="1" applyFont="1" applyFill="1" applyBorder="1" applyAlignment="1">
      <alignment horizontal="center" vertical="center"/>
      <protection/>
    </xf>
    <xf numFmtId="182" fontId="163" fillId="0" borderId="21" xfId="694" applyNumberFormat="1" applyFont="1" applyFill="1" applyBorder="1" applyAlignment="1">
      <alignment horizontal="center" vertical="center" shrinkToFit="1"/>
      <protection/>
    </xf>
    <xf numFmtId="41" fontId="164" fillId="0" borderId="0" xfId="702" applyNumberFormat="1" applyFont="1" applyFill="1" applyBorder="1" applyAlignment="1">
      <alignment horizontal="right" vertical="center"/>
      <protection/>
    </xf>
    <xf numFmtId="41" fontId="164" fillId="0" borderId="6" xfId="702" applyNumberFormat="1" applyFont="1" applyFill="1" applyBorder="1" applyAlignment="1">
      <alignment horizontal="right" vertical="center"/>
      <protection/>
    </xf>
    <xf numFmtId="182" fontId="163" fillId="0" borderId="20" xfId="702" applyNumberFormat="1" applyFont="1" applyFill="1" applyBorder="1" applyAlignment="1">
      <alignment horizontal="center" vertical="center"/>
      <protection/>
    </xf>
    <xf numFmtId="191" fontId="63" fillId="0" borderId="0" xfId="694" applyNumberFormat="1" applyFont="1" applyFill="1" applyBorder="1" applyAlignment="1">
      <alignment horizontal="centerContinuous" vertical="center"/>
      <protection/>
    </xf>
    <xf numFmtId="191" fontId="63" fillId="0" borderId="0" xfId="694" applyNumberFormat="1" applyFont="1" applyFill="1" applyAlignment="1">
      <alignment horizontal="left" vertical="center"/>
      <protection/>
    </xf>
    <xf numFmtId="0" fontId="73" fillId="0" borderId="0" xfId="693" applyFont="1" applyFill="1" applyBorder="1" applyAlignment="1">
      <alignment vertical="center"/>
      <protection/>
    </xf>
    <xf numFmtId="0" fontId="131" fillId="0" borderId="0" xfId="694" applyFont="1" applyFill="1" applyBorder="1" applyAlignment="1">
      <alignment vertical="center"/>
      <protection/>
    </xf>
    <xf numFmtId="41" fontId="163" fillId="0" borderId="25" xfId="702" applyNumberFormat="1" applyFont="1" applyFill="1" applyBorder="1" applyAlignment="1">
      <alignment horizontal="right" vertical="center"/>
      <protection/>
    </xf>
    <xf numFmtId="41" fontId="163" fillId="0" borderId="0" xfId="702" applyNumberFormat="1" applyFont="1" applyFill="1" applyBorder="1" applyAlignment="1">
      <alignment horizontal="right" vertical="center"/>
      <protection/>
    </xf>
    <xf numFmtId="41" fontId="163" fillId="0" borderId="2" xfId="673" applyNumberFormat="1" applyFont="1" applyFill="1" applyBorder="1" applyAlignment="1">
      <alignment horizontal="center" vertical="center"/>
      <protection/>
    </xf>
    <xf numFmtId="41" fontId="163" fillId="0" borderId="0" xfId="673" applyNumberFormat="1" applyFont="1" applyFill="1" applyBorder="1" applyAlignment="1">
      <alignment vertical="center"/>
      <protection/>
    </xf>
    <xf numFmtId="41" fontId="163" fillId="0" borderId="24" xfId="673" applyNumberFormat="1" applyFont="1" applyFill="1" applyBorder="1" applyAlignment="1">
      <alignment vertical="center"/>
      <protection/>
    </xf>
    <xf numFmtId="41" fontId="163" fillId="0" borderId="19" xfId="673" applyNumberFormat="1" applyFont="1" applyFill="1" applyBorder="1" applyAlignment="1">
      <alignment horizontal="center" vertical="center"/>
      <protection/>
    </xf>
    <xf numFmtId="41" fontId="170" fillId="0" borderId="25" xfId="702" applyNumberFormat="1" applyFont="1" applyFill="1" applyBorder="1" applyAlignment="1">
      <alignment horizontal="center" vertical="center"/>
      <protection/>
    </xf>
    <xf numFmtId="0" fontId="163" fillId="0" borderId="24" xfId="619" applyFont="1" applyBorder="1">
      <alignment vertical="center"/>
      <protection/>
    </xf>
    <xf numFmtId="41" fontId="163" fillId="0" borderId="20" xfId="673" applyNumberFormat="1" applyFont="1" applyFill="1" applyBorder="1" applyAlignment="1">
      <alignment horizontal="center" vertical="center"/>
      <protection/>
    </xf>
    <xf numFmtId="0" fontId="73" fillId="0" borderId="0" xfId="694" applyFont="1" applyFill="1" applyBorder="1" applyAlignment="1">
      <alignment vertical="center"/>
      <protection/>
    </xf>
    <xf numFmtId="0" fontId="163" fillId="0" borderId="40" xfId="693" applyFont="1" applyFill="1" applyBorder="1" applyAlignment="1">
      <alignment horizontal="centerContinuous" vertical="center" shrinkToFit="1"/>
      <protection/>
    </xf>
    <xf numFmtId="0" fontId="163" fillId="0" borderId="31" xfId="693" applyFont="1" applyFill="1" applyBorder="1" applyAlignment="1">
      <alignment horizontal="center" vertical="center" shrinkToFit="1"/>
      <protection/>
    </xf>
    <xf numFmtId="0" fontId="163" fillId="0" borderId="24" xfId="693" applyFont="1" applyFill="1" applyBorder="1" applyAlignment="1">
      <alignment horizontal="centerContinuous" vertical="center" shrinkToFit="1"/>
      <protection/>
    </xf>
    <xf numFmtId="0" fontId="163" fillId="0" borderId="21" xfId="693" applyFont="1" applyFill="1" applyBorder="1" applyAlignment="1">
      <alignment horizontal="center" vertical="center" shrinkToFit="1"/>
      <protection/>
    </xf>
    <xf numFmtId="0" fontId="163" fillId="0" borderId="34" xfId="693" applyFont="1" applyFill="1" applyBorder="1" applyAlignment="1">
      <alignment horizontal="center" vertical="center" shrinkToFit="1"/>
      <protection/>
    </xf>
    <xf numFmtId="0" fontId="163" fillId="0" borderId="0" xfId="693" applyFont="1" applyFill="1" applyBorder="1" applyAlignment="1">
      <alignment horizontal="center" vertical="center" shrinkToFit="1"/>
      <protection/>
    </xf>
    <xf numFmtId="0" fontId="163" fillId="0" borderId="38" xfId="693" applyFont="1" applyFill="1" applyBorder="1" applyAlignment="1">
      <alignment vertical="center" shrinkToFit="1"/>
      <protection/>
    </xf>
    <xf numFmtId="0" fontId="163" fillId="0" borderId="39" xfId="693" applyFont="1" applyFill="1" applyBorder="1" applyAlignment="1">
      <alignment horizontal="center" vertical="center" shrinkToFit="1"/>
      <protection/>
    </xf>
    <xf numFmtId="0" fontId="163" fillId="0" borderId="37" xfId="693" applyFont="1" applyFill="1" applyBorder="1" applyAlignment="1">
      <alignment horizontal="center" vertical="center" shrinkToFit="1"/>
      <protection/>
    </xf>
    <xf numFmtId="0" fontId="163" fillId="0" borderId="36" xfId="693" applyFont="1" applyFill="1" applyBorder="1" applyAlignment="1">
      <alignment vertical="center" shrinkToFit="1"/>
      <protection/>
    </xf>
    <xf numFmtId="0" fontId="170" fillId="0" borderId="24" xfId="693" applyFont="1" applyFill="1" applyBorder="1" applyAlignment="1">
      <alignment horizontal="center" vertical="center"/>
      <protection/>
    </xf>
    <xf numFmtId="185" fontId="170" fillId="0" borderId="0" xfId="693" applyNumberFormat="1" applyFont="1" applyFill="1" applyBorder="1" applyAlignment="1">
      <alignment vertical="center"/>
      <protection/>
    </xf>
    <xf numFmtId="2" fontId="170" fillId="0" borderId="0" xfId="693" applyNumberFormat="1" applyFont="1" applyFill="1" applyBorder="1" applyAlignment="1">
      <alignment vertical="center"/>
      <protection/>
    </xf>
    <xf numFmtId="43" fontId="170" fillId="0" borderId="0" xfId="693" applyNumberFormat="1" applyFont="1" applyFill="1" applyBorder="1" applyAlignment="1">
      <alignment vertical="center"/>
      <protection/>
    </xf>
    <xf numFmtId="0" fontId="170" fillId="0" borderId="2" xfId="693" applyFont="1" applyFill="1" applyBorder="1" applyAlignment="1">
      <alignment horizontal="center" vertical="center"/>
      <protection/>
    </xf>
    <xf numFmtId="0" fontId="163" fillId="0" borderId="24" xfId="693" applyFont="1" applyFill="1" applyBorder="1" applyAlignment="1">
      <alignment horizontal="center" vertical="center"/>
      <protection/>
    </xf>
    <xf numFmtId="41" fontId="163" fillId="0" borderId="0" xfId="536" applyNumberFormat="1" applyFont="1" applyFill="1" applyBorder="1" applyAlignment="1">
      <alignment vertical="center"/>
    </xf>
    <xf numFmtId="2" fontId="163" fillId="0" borderId="0" xfId="693" applyNumberFormat="1" applyFont="1" applyFill="1" applyBorder="1" applyAlignment="1">
      <alignment vertical="center"/>
      <protection/>
    </xf>
    <xf numFmtId="0" fontId="163" fillId="0" borderId="2" xfId="693" applyFont="1" applyFill="1" applyBorder="1" applyAlignment="1">
      <alignment horizontal="center" vertical="center" wrapText="1"/>
      <protection/>
    </xf>
    <xf numFmtId="0" fontId="163" fillId="0" borderId="2" xfId="693" applyFont="1" applyFill="1" applyBorder="1" applyAlignment="1">
      <alignment horizontal="center" vertical="center"/>
      <protection/>
    </xf>
    <xf numFmtId="0" fontId="163" fillId="0" borderId="24" xfId="693" applyFont="1" applyFill="1" applyBorder="1" applyAlignment="1">
      <alignment horizontal="center" vertical="center" wrapText="1"/>
      <protection/>
    </xf>
    <xf numFmtId="0" fontId="163" fillId="0" borderId="19" xfId="693" applyFont="1" applyFill="1" applyBorder="1" applyAlignment="1">
      <alignment horizontal="center" vertical="center" wrapText="1"/>
      <protection/>
    </xf>
    <xf numFmtId="41" fontId="163" fillId="0" borderId="6" xfId="536" applyNumberFormat="1" applyFont="1" applyFill="1" applyBorder="1" applyAlignment="1">
      <alignment vertical="center"/>
    </xf>
    <xf numFmtId="2" fontId="163" fillId="0" borderId="6" xfId="693" applyNumberFormat="1" applyFont="1" applyFill="1" applyBorder="1" applyAlignment="1">
      <alignment vertical="center"/>
      <protection/>
    </xf>
    <xf numFmtId="43" fontId="163" fillId="0" borderId="6" xfId="693" applyNumberFormat="1" applyFont="1" applyFill="1" applyBorder="1" applyAlignment="1">
      <alignment vertical="center"/>
      <protection/>
    </xf>
    <xf numFmtId="0" fontId="175" fillId="0" borderId="0" xfId="693" applyFont="1" applyFill="1" applyBorder="1" applyAlignment="1">
      <alignment vertical="center"/>
      <protection/>
    </xf>
    <xf numFmtId="2" fontId="164" fillId="0" borderId="0" xfId="693" applyNumberFormat="1" applyFont="1" applyFill="1" applyAlignment="1">
      <alignment vertical="center"/>
      <protection/>
    </xf>
    <xf numFmtId="2" fontId="164" fillId="0" borderId="0" xfId="693" applyNumberFormat="1" applyFont="1" applyFill="1" applyBorder="1" applyAlignment="1">
      <alignment vertical="center"/>
      <protection/>
    </xf>
    <xf numFmtId="0" fontId="164" fillId="0" borderId="0" xfId="704" applyFont="1" applyFill="1" applyBorder="1" applyAlignment="1">
      <alignment vertical="center"/>
    </xf>
    <xf numFmtId="0" fontId="176" fillId="0" borderId="0" xfId="693" applyFont="1" applyFill="1" applyBorder="1" applyAlignment="1">
      <alignment horizontal="left" vertical="center"/>
      <protection/>
    </xf>
    <xf numFmtId="0" fontId="177" fillId="0" borderId="0" xfId="693" applyFont="1" applyFill="1" applyBorder="1" applyAlignment="1">
      <alignment horizontal="center" vertical="center"/>
      <protection/>
    </xf>
    <xf numFmtId="0" fontId="165" fillId="0" borderId="0" xfId="693" applyFont="1" applyFill="1" applyBorder="1" applyAlignment="1">
      <alignment horizontal="center" vertical="center"/>
      <protection/>
    </xf>
    <xf numFmtId="0" fontId="178" fillId="0" borderId="0" xfId="693" applyFont="1" applyFill="1" applyBorder="1" applyAlignment="1">
      <alignment horizontal="center" vertical="center"/>
      <protection/>
    </xf>
    <xf numFmtId="0" fontId="165" fillId="0" borderId="0" xfId="693" applyFont="1" applyFill="1" applyAlignment="1">
      <alignment horizontal="center" vertical="center"/>
      <protection/>
    </xf>
    <xf numFmtId="0" fontId="163" fillId="0" borderId="27" xfId="693" applyFont="1" applyFill="1" applyBorder="1" applyAlignment="1">
      <alignment horizontal="center" vertical="center" shrinkToFit="1"/>
      <protection/>
    </xf>
    <xf numFmtId="0" fontId="163" fillId="0" borderId="0" xfId="693" applyFont="1" applyFill="1" applyBorder="1" applyAlignment="1">
      <alignment vertical="center" shrinkToFit="1"/>
      <protection/>
    </xf>
    <xf numFmtId="0" fontId="172" fillId="0" borderId="34" xfId="693" applyFont="1" applyFill="1" applyBorder="1" applyAlignment="1">
      <alignment horizontal="center" vertical="center" shrinkToFit="1"/>
      <protection/>
    </xf>
    <xf numFmtId="0" fontId="170" fillId="0" borderId="0" xfId="693" applyFont="1" applyFill="1" applyBorder="1" applyAlignment="1">
      <alignment vertical="center"/>
      <protection/>
    </xf>
    <xf numFmtId="41" fontId="163" fillId="0" borderId="0" xfId="705" applyNumberFormat="1" applyFont="1" applyFill="1" applyBorder="1" applyAlignment="1">
      <alignment horizontal="center" vertical="center" wrapText="1"/>
      <protection/>
    </xf>
    <xf numFmtId="43" fontId="163" fillId="0" borderId="0" xfId="705" applyNumberFormat="1" applyFont="1" applyFill="1" applyBorder="1" applyAlignment="1">
      <alignment horizontal="center" vertical="center" wrapText="1"/>
      <protection/>
    </xf>
    <xf numFmtId="0" fontId="163" fillId="0" borderId="0" xfId="693" applyFont="1" applyFill="1" applyBorder="1" applyAlignment="1">
      <alignment vertical="center"/>
      <protection/>
    </xf>
    <xf numFmtId="0" fontId="163" fillId="0" borderId="35" xfId="693" applyFont="1" applyFill="1" applyBorder="1" applyAlignment="1">
      <alignment horizontal="center" vertical="center" wrapText="1"/>
      <protection/>
    </xf>
    <xf numFmtId="0" fontId="163" fillId="0" borderId="12" xfId="693" applyFont="1" applyFill="1" applyBorder="1" applyAlignment="1">
      <alignment vertical="center"/>
      <protection/>
    </xf>
    <xf numFmtId="0" fontId="163" fillId="0" borderId="22" xfId="693" applyFont="1" applyFill="1" applyBorder="1" applyAlignment="1">
      <alignment vertical="center"/>
      <protection/>
    </xf>
    <xf numFmtId="41" fontId="163" fillId="0" borderId="6" xfId="705" applyNumberFormat="1" applyFont="1" applyFill="1" applyBorder="1" applyAlignment="1">
      <alignment horizontal="center" vertical="center" wrapText="1"/>
      <protection/>
    </xf>
    <xf numFmtId="43" fontId="163" fillId="0" borderId="6" xfId="705" applyNumberFormat="1" applyFont="1" applyFill="1" applyBorder="1" applyAlignment="1">
      <alignment horizontal="center" vertical="center" wrapText="1"/>
      <protection/>
    </xf>
    <xf numFmtId="2" fontId="163" fillId="0" borderId="19" xfId="693" applyNumberFormat="1" applyFont="1" applyFill="1" applyBorder="1" applyAlignment="1">
      <alignment vertical="center"/>
      <protection/>
    </xf>
    <xf numFmtId="0" fontId="163" fillId="0" borderId="41" xfId="693" applyFont="1" applyFill="1" applyBorder="1" applyAlignment="1">
      <alignment horizontal="center" vertical="center" wrapText="1"/>
      <protection/>
    </xf>
    <xf numFmtId="0" fontId="173" fillId="0" borderId="0" xfId="693" applyFont="1" applyFill="1" applyBorder="1" applyAlignment="1">
      <alignment horizontal="center" vertical="center"/>
      <protection/>
    </xf>
    <xf numFmtId="177" fontId="164" fillId="0" borderId="0" xfId="693" applyNumberFormat="1" applyFont="1" applyFill="1" applyBorder="1" applyAlignment="1">
      <alignment vertical="center"/>
      <protection/>
    </xf>
    <xf numFmtId="0" fontId="163" fillId="0" borderId="27" xfId="696" applyNumberFormat="1" applyFont="1" applyFill="1" applyBorder="1" applyAlignment="1">
      <alignment horizontal="center" vertical="center"/>
    </xf>
    <xf numFmtId="0" fontId="163" fillId="0" borderId="32" xfId="696" applyNumberFormat="1" applyFont="1" applyFill="1" applyBorder="1" applyAlignment="1">
      <alignment horizontal="center" vertical="center"/>
    </xf>
    <xf numFmtId="0" fontId="163" fillId="0" borderId="35" xfId="696" applyNumberFormat="1" applyFont="1" applyFill="1" applyBorder="1" applyAlignment="1">
      <alignment horizontal="center" vertical="center"/>
    </xf>
    <xf numFmtId="0" fontId="163" fillId="0" borderId="34" xfId="696" applyNumberFormat="1" applyFont="1" applyFill="1" applyBorder="1" applyAlignment="1">
      <alignment horizontal="center" vertical="center"/>
    </xf>
    <xf numFmtId="0" fontId="163" fillId="0" borderId="0" xfId="696" applyNumberFormat="1" applyFont="1" applyFill="1" applyBorder="1" applyAlignment="1">
      <alignment horizontal="center" vertical="center"/>
    </xf>
    <xf numFmtId="0" fontId="163" fillId="0" borderId="38" xfId="696" applyNumberFormat="1" applyFont="1" applyFill="1" applyBorder="1" applyAlignment="1">
      <alignment horizontal="center" vertical="center"/>
    </xf>
    <xf numFmtId="0" fontId="163" fillId="0" borderId="37" xfId="696" applyNumberFormat="1" applyFont="1" applyFill="1" applyBorder="1" applyAlignment="1">
      <alignment horizontal="center" vertical="center"/>
    </xf>
    <xf numFmtId="0" fontId="163" fillId="0" borderId="37" xfId="693" applyNumberFormat="1" applyFont="1" applyFill="1" applyBorder="1" applyAlignment="1">
      <alignment horizontal="center" vertical="center"/>
      <protection/>
    </xf>
    <xf numFmtId="0" fontId="163" fillId="0" borderId="37" xfId="696" applyNumberFormat="1" applyFont="1" applyFill="1" applyBorder="1" applyAlignment="1">
      <alignment horizontal="center" vertical="center" wrapText="1"/>
    </xf>
    <xf numFmtId="0" fontId="163" fillId="0" borderId="24" xfId="696" applyNumberFormat="1" applyFont="1" applyFill="1" applyBorder="1" applyAlignment="1">
      <alignment horizontal="center" vertical="center"/>
    </xf>
    <xf numFmtId="41" fontId="163" fillId="0" borderId="2" xfId="696" applyNumberFormat="1" applyFont="1" applyFill="1" applyBorder="1" applyAlignment="1">
      <alignment horizontal="right" vertical="center"/>
    </xf>
    <xf numFmtId="41" fontId="163" fillId="0" borderId="0" xfId="696" applyNumberFormat="1" applyFont="1" applyFill="1" applyBorder="1" applyAlignment="1">
      <alignment horizontal="right" vertical="center"/>
    </xf>
    <xf numFmtId="41" fontId="163" fillId="0" borderId="24" xfId="696" applyNumberFormat="1" applyFont="1" applyFill="1" applyBorder="1" applyAlignment="1">
      <alignment horizontal="right" vertical="center"/>
    </xf>
    <xf numFmtId="0" fontId="163" fillId="0" borderId="2" xfId="696" applyNumberFormat="1" applyFont="1" applyFill="1" applyBorder="1" applyAlignment="1">
      <alignment horizontal="center" vertical="center"/>
    </xf>
    <xf numFmtId="0" fontId="170" fillId="0" borderId="24" xfId="696" applyNumberFormat="1" applyFont="1" applyFill="1" applyBorder="1" applyAlignment="1">
      <alignment horizontal="center" vertical="center"/>
    </xf>
    <xf numFmtId="41" fontId="170" fillId="0" borderId="0" xfId="696" applyNumberFormat="1" applyFont="1" applyFill="1" applyBorder="1" applyAlignment="1">
      <alignment horizontal="right" vertical="center"/>
    </xf>
    <xf numFmtId="0" fontId="170" fillId="0" borderId="0" xfId="696" applyNumberFormat="1" applyFont="1" applyFill="1" applyBorder="1" applyAlignment="1">
      <alignment horizontal="center" vertical="center"/>
    </xf>
    <xf numFmtId="41" fontId="163" fillId="0" borderId="0" xfId="0" applyNumberFormat="1" applyFont="1" applyFill="1" applyBorder="1" applyAlignment="1">
      <alignment horizontal="right" vertical="center"/>
    </xf>
    <xf numFmtId="0" fontId="163" fillId="0" borderId="19" xfId="696" applyNumberFormat="1" applyFont="1" applyFill="1" applyBorder="1" applyAlignment="1">
      <alignment horizontal="center" vertical="center"/>
    </xf>
    <xf numFmtId="41" fontId="163" fillId="0" borderId="6" xfId="0" applyNumberFormat="1" applyFont="1" applyFill="1" applyBorder="1" applyAlignment="1">
      <alignment horizontal="right" vertical="center"/>
    </xf>
    <xf numFmtId="0" fontId="163" fillId="0" borderId="20" xfId="696" applyNumberFormat="1" applyFont="1" applyFill="1" applyBorder="1" applyAlignment="1">
      <alignment horizontal="center" vertical="center"/>
    </xf>
    <xf numFmtId="188" fontId="164" fillId="0" borderId="39" xfId="698" applyNumberFormat="1" applyFont="1" applyBorder="1" applyAlignment="1">
      <alignment vertical="center" wrapText="1"/>
      <protection/>
    </xf>
    <xf numFmtId="0" fontId="164" fillId="0" borderId="42" xfId="703" applyNumberFormat="1" applyFont="1" applyBorder="1" applyAlignment="1">
      <alignment horizontal="center" vertical="center" wrapText="1"/>
      <protection/>
    </xf>
    <xf numFmtId="0" fontId="164" fillId="0" borderId="5" xfId="703" applyNumberFormat="1" applyFont="1" applyBorder="1" applyAlignment="1">
      <alignment horizontal="center" vertical="center" wrapText="1"/>
      <protection/>
    </xf>
    <xf numFmtId="192" fontId="164" fillId="0" borderId="39" xfId="698" applyNumberFormat="1" applyFont="1" applyBorder="1" applyAlignment="1">
      <alignment vertical="center" wrapText="1"/>
      <protection/>
    </xf>
    <xf numFmtId="41" fontId="164" fillId="0" borderId="24" xfId="698" applyNumberFormat="1" applyFont="1" applyBorder="1" applyAlignment="1">
      <alignment horizontal="center" vertical="center"/>
      <protection/>
    </xf>
    <xf numFmtId="185" fontId="164" fillId="0" borderId="0" xfId="512" applyNumberFormat="1" applyFont="1" applyBorder="1" applyAlignment="1" quotePrefix="1">
      <alignment horizontal="right" vertical="center"/>
    </xf>
    <xf numFmtId="185" fontId="164" fillId="0" borderId="0" xfId="512" applyNumberFormat="1" applyFont="1" applyBorder="1" applyAlignment="1">
      <alignment horizontal="right" vertical="center"/>
    </xf>
    <xf numFmtId="41" fontId="164" fillId="0" borderId="2" xfId="698" applyNumberFormat="1" applyFont="1" applyBorder="1" applyAlignment="1">
      <alignment horizontal="center" vertical="center"/>
      <protection/>
    </xf>
    <xf numFmtId="185" fontId="164" fillId="0" borderId="0" xfId="512" applyNumberFormat="1" applyFont="1" applyFill="1" applyBorder="1" applyAlignment="1">
      <alignment horizontal="right" vertical="center"/>
    </xf>
    <xf numFmtId="41" fontId="164" fillId="0" borderId="43" xfId="698" applyNumberFormat="1" applyFont="1" applyBorder="1" applyAlignment="1">
      <alignment horizontal="center" vertical="center"/>
      <protection/>
    </xf>
    <xf numFmtId="185" fontId="164" fillId="0" borderId="23" xfId="512" applyNumberFormat="1" applyFont="1" applyBorder="1" applyAlignment="1" quotePrefix="1">
      <alignment horizontal="right" vertical="center"/>
    </xf>
    <xf numFmtId="185" fontId="164" fillId="0" borderId="23" xfId="512" applyNumberFormat="1" applyFont="1" applyBorder="1" applyAlignment="1">
      <alignment horizontal="right" vertical="center"/>
    </xf>
    <xf numFmtId="41" fontId="164" fillId="0" borderId="44" xfId="698" applyNumberFormat="1" applyFont="1" applyBorder="1" applyAlignment="1">
      <alignment horizontal="center" vertical="center"/>
      <protection/>
    </xf>
    <xf numFmtId="185" fontId="165" fillId="0" borderId="0" xfId="512" applyNumberFormat="1" applyFont="1" applyFill="1" applyBorder="1" applyAlignment="1" quotePrefix="1">
      <alignment horizontal="right" vertical="center"/>
    </xf>
    <xf numFmtId="0" fontId="163" fillId="0" borderId="24" xfId="693" applyNumberFormat="1" applyFont="1" applyFill="1" applyBorder="1" applyAlignment="1">
      <alignment horizontal="center" vertical="center"/>
      <protection/>
    </xf>
    <xf numFmtId="41" fontId="164" fillId="0" borderId="0" xfId="512" applyNumberFormat="1" applyFont="1" applyFill="1" applyBorder="1" applyAlignment="1" quotePrefix="1">
      <alignment horizontal="center" vertical="center"/>
    </xf>
    <xf numFmtId="41" fontId="164" fillId="0" borderId="0" xfId="512" applyNumberFormat="1" applyFont="1" applyBorder="1" applyAlignment="1" quotePrefix="1">
      <alignment horizontal="center" vertical="center"/>
    </xf>
    <xf numFmtId="0" fontId="163" fillId="0" borderId="2" xfId="696" applyNumberFormat="1" applyFont="1" applyFill="1" applyBorder="1" applyAlignment="1">
      <alignment horizontal="center" vertical="center" shrinkToFit="1"/>
    </xf>
    <xf numFmtId="3" fontId="163" fillId="0" borderId="2" xfId="696" applyNumberFormat="1" applyFont="1" applyFill="1" applyBorder="1" applyAlignment="1">
      <alignment horizontal="center" vertical="center" shrinkToFit="1"/>
    </xf>
    <xf numFmtId="0" fontId="163" fillId="0" borderId="19" xfId="693" applyNumberFormat="1" applyFont="1" applyFill="1" applyBorder="1" applyAlignment="1">
      <alignment horizontal="center" vertical="center"/>
      <protection/>
    </xf>
    <xf numFmtId="41" fontId="164" fillId="0" borderId="6" xfId="512" applyNumberFormat="1" applyFont="1" applyFill="1" applyBorder="1" applyAlignment="1" quotePrefix="1">
      <alignment horizontal="right" vertical="center"/>
    </xf>
    <xf numFmtId="3" fontId="163" fillId="0" borderId="20" xfId="696" applyNumberFormat="1" applyFont="1" applyFill="1" applyBorder="1" applyAlignment="1">
      <alignment horizontal="center" vertical="center" shrinkToFit="1"/>
    </xf>
    <xf numFmtId="188" fontId="164" fillId="0" borderId="0" xfId="698" applyNumberFormat="1" applyFont="1" applyAlignment="1">
      <alignment horizontal="right" vertical="center"/>
      <protection/>
    </xf>
    <xf numFmtId="176" fontId="164" fillId="0" borderId="0" xfId="512" applyNumberFormat="1" applyFont="1" applyAlignment="1">
      <alignment horizontal="center" vertical="center"/>
    </xf>
    <xf numFmtId="0" fontId="179" fillId="0" borderId="0" xfId="698" applyNumberFormat="1" applyFont="1" applyBorder="1" applyAlignment="1">
      <alignment vertical="center"/>
      <protection/>
    </xf>
    <xf numFmtId="0" fontId="175" fillId="0" borderId="0" xfId="698" applyNumberFormat="1" applyFont="1" applyAlignment="1">
      <alignment vertical="center"/>
      <protection/>
    </xf>
    <xf numFmtId="188" fontId="164" fillId="0" borderId="0" xfId="698" applyNumberFormat="1" applyFont="1" applyFill="1" applyAlignment="1">
      <alignment horizontal="right" vertical="center"/>
      <protection/>
    </xf>
    <xf numFmtId="179" fontId="164" fillId="0" borderId="0" xfId="512" applyNumberFormat="1" applyFont="1" applyAlignment="1">
      <alignment horizontal="center" vertical="center"/>
    </xf>
    <xf numFmtId="0" fontId="164" fillId="0" borderId="0" xfId="697" applyNumberFormat="1" applyFont="1" applyBorder="1" applyAlignment="1">
      <alignment vertical="center"/>
      <protection/>
    </xf>
    <xf numFmtId="41" fontId="163" fillId="0" borderId="38" xfId="693" applyNumberFormat="1" applyFont="1" applyFill="1" applyBorder="1" applyAlignment="1">
      <alignment horizontal="centerContinuous" vertical="center"/>
      <protection/>
    </xf>
    <xf numFmtId="177" fontId="172" fillId="0" borderId="35" xfId="693" applyNumberFormat="1" applyFont="1" applyFill="1" applyBorder="1" applyAlignment="1">
      <alignment horizontal="center" vertical="center"/>
      <protection/>
    </xf>
    <xf numFmtId="0" fontId="163" fillId="0" borderId="35" xfId="693" applyNumberFormat="1" applyFont="1" applyFill="1" applyBorder="1" applyAlignment="1">
      <alignment horizontal="centerContinuous" vertical="center"/>
      <protection/>
    </xf>
    <xf numFmtId="177" fontId="163" fillId="0" borderId="37" xfId="693" applyNumberFormat="1" applyFont="1" applyFill="1" applyBorder="1" applyAlignment="1">
      <alignment horizontal="centerContinuous" vertical="center"/>
      <protection/>
    </xf>
    <xf numFmtId="177" fontId="172" fillId="0" borderId="32" xfId="693" applyNumberFormat="1" applyFont="1" applyFill="1" applyBorder="1" applyAlignment="1">
      <alignment horizontal="centerContinuous" vertical="center" wrapText="1"/>
      <protection/>
    </xf>
    <xf numFmtId="180" fontId="163" fillId="0" borderId="0" xfId="696" applyNumberFormat="1" applyFont="1" applyFill="1" applyBorder="1" applyAlignment="1">
      <alignment vertical="center"/>
    </xf>
    <xf numFmtId="180" fontId="170" fillId="0" borderId="0" xfId="696" applyNumberFormat="1" applyFont="1" applyFill="1" applyBorder="1" applyAlignment="1">
      <alignment vertical="center"/>
    </xf>
    <xf numFmtId="177" fontId="172" fillId="0" borderId="32" xfId="693" applyNumberFormat="1" applyFont="1" applyFill="1" applyBorder="1" applyAlignment="1">
      <alignment horizontal="center" vertical="center" wrapText="1"/>
      <protection/>
    </xf>
    <xf numFmtId="4" fontId="163" fillId="0" borderId="40" xfId="693" applyNumberFormat="1" applyFont="1" applyFill="1" applyBorder="1" applyAlignment="1">
      <alignment horizontal="center" vertical="center"/>
      <protection/>
    </xf>
    <xf numFmtId="41" fontId="163" fillId="0" borderId="31" xfId="693" applyNumberFormat="1" applyFont="1" applyFill="1" applyBorder="1" applyAlignment="1">
      <alignment horizontal="center" vertical="center"/>
      <protection/>
    </xf>
    <xf numFmtId="0" fontId="163" fillId="0" borderId="27" xfId="688" applyNumberFormat="1" applyFont="1" applyFill="1" applyBorder="1" applyAlignment="1">
      <alignment horizontal="centerContinuous" vertical="center"/>
      <protection/>
    </xf>
    <xf numFmtId="0" fontId="163" fillId="0" borderId="40" xfId="688" applyNumberFormat="1" applyFont="1" applyFill="1" applyBorder="1" applyAlignment="1">
      <alignment horizontal="centerContinuous" vertical="center"/>
      <protection/>
    </xf>
    <xf numFmtId="0" fontId="163" fillId="0" borderId="31" xfId="688" applyNumberFormat="1" applyFont="1" applyFill="1" applyBorder="1" applyAlignment="1">
      <alignment horizontal="centerContinuous" vertical="center"/>
      <protection/>
    </xf>
    <xf numFmtId="0" fontId="163" fillId="0" borderId="36" xfId="688" applyNumberFormat="1" applyFont="1" applyFill="1" applyBorder="1" applyAlignment="1">
      <alignment horizontal="centerContinuous" vertical="center"/>
      <protection/>
    </xf>
    <xf numFmtId="0" fontId="163" fillId="0" borderId="0" xfId="688" applyNumberFormat="1" applyFont="1" applyFill="1" applyBorder="1" applyAlignment="1">
      <alignment horizontal="center" vertical="center"/>
      <protection/>
    </xf>
    <xf numFmtId="0" fontId="163" fillId="0" borderId="39" xfId="688" applyNumberFormat="1" applyFont="1" applyFill="1" applyBorder="1" applyAlignment="1">
      <alignment horizontal="centerContinuous" vertical="center"/>
      <protection/>
    </xf>
    <xf numFmtId="0" fontId="163" fillId="0" borderId="25" xfId="688" applyNumberFormat="1" applyFont="1" applyFill="1" applyBorder="1" applyAlignment="1">
      <alignment horizontal="centerContinuous" vertical="center" shrinkToFit="1"/>
      <protection/>
    </xf>
    <xf numFmtId="0" fontId="163" fillId="0" borderId="21" xfId="688" applyNumberFormat="1" applyFont="1" applyFill="1" applyBorder="1" applyAlignment="1">
      <alignment horizontal="centerContinuous" vertical="center" shrinkToFit="1"/>
      <protection/>
    </xf>
    <xf numFmtId="0" fontId="163" fillId="0" borderId="34" xfId="688" applyNumberFormat="1" applyFont="1" applyFill="1" applyBorder="1" applyAlignment="1">
      <alignment horizontal="centerContinuous" vertical="center" shrinkToFit="1"/>
      <protection/>
    </xf>
    <xf numFmtId="0" fontId="163" fillId="0" borderId="21" xfId="688" applyNumberFormat="1" applyFont="1" applyFill="1" applyBorder="1" applyAlignment="1">
      <alignment horizontal="center" vertical="center" shrinkToFit="1"/>
      <protection/>
    </xf>
    <xf numFmtId="0" fontId="163" fillId="0" borderId="36" xfId="688" applyNumberFormat="1" applyFont="1" applyFill="1" applyBorder="1" applyAlignment="1">
      <alignment horizontal="centerContinuous" vertical="center" shrinkToFit="1"/>
      <protection/>
    </xf>
    <xf numFmtId="0" fontId="163" fillId="0" borderId="39" xfId="688" applyNumberFormat="1" applyFont="1" applyFill="1" applyBorder="1" applyAlignment="1">
      <alignment horizontal="centerContinuous" vertical="center" shrinkToFit="1"/>
      <protection/>
    </xf>
    <xf numFmtId="0" fontId="163" fillId="0" borderId="37" xfId="688" applyNumberFormat="1" applyFont="1" applyFill="1" applyBorder="1" applyAlignment="1">
      <alignment horizontal="centerContinuous" vertical="center" shrinkToFit="1"/>
      <protection/>
    </xf>
    <xf numFmtId="0" fontId="163" fillId="0" borderId="2" xfId="688" applyNumberFormat="1" applyFont="1" applyFill="1" applyBorder="1" applyAlignment="1" quotePrefix="1">
      <alignment horizontal="center" vertical="center"/>
      <protection/>
    </xf>
    <xf numFmtId="0" fontId="163" fillId="0" borderId="2" xfId="696" applyNumberFormat="1" applyFont="1" applyFill="1" applyBorder="1" applyAlignment="1">
      <alignment horizontal="right" vertical="center" shrinkToFit="1"/>
    </xf>
    <xf numFmtId="3" fontId="163" fillId="0" borderId="2" xfId="696" applyNumberFormat="1" applyFont="1" applyFill="1" applyBorder="1" applyAlignment="1">
      <alignment horizontal="right" vertical="center" shrinkToFit="1"/>
    </xf>
    <xf numFmtId="41" fontId="163" fillId="0" borderId="0" xfId="688" applyNumberFormat="1" applyFont="1" applyFill="1" applyBorder="1" applyAlignment="1">
      <alignment horizontal="center" vertical="center" shrinkToFit="1"/>
      <protection/>
    </xf>
    <xf numFmtId="0" fontId="163" fillId="0" borderId="24" xfId="688" applyNumberFormat="1" applyFont="1" applyFill="1" applyBorder="1" applyAlignment="1" quotePrefix="1">
      <alignment horizontal="center" vertical="center"/>
      <protection/>
    </xf>
    <xf numFmtId="0" fontId="170" fillId="0" borderId="24" xfId="688" applyNumberFormat="1" applyFont="1" applyFill="1" applyBorder="1" applyAlignment="1" quotePrefix="1">
      <alignment horizontal="center" vertical="center"/>
      <protection/>
    </xf>
    <xf numFmtId="0" fontId="170" fillId="0" borderId="2" xfId="688" applyNumberFormat="1" applyFont="1" applyFill="1" applyBorder="1" applyAlignment="1" quotePrefix="1">
      <alignment horizontal="center" vertical="center"/>
      <protection/>
    </xf>
    <xf numFmtId="41" fontId="163" fillId="0" borderId="0" xfId="630" applyNumberFormat="1" applyFont="1" applyAlignment="1">
      <alignment vertical="center"/>
    </xf>
    <xf numFmtId="224" fontId="163" fillId="0" borderId="0" xfId="688" applyNumberFormat="1" applyFont="1" applyFill="1" applyBorder="1" applyAlignment="1">
      <alignment vertical="center" shrinkToFit="1"/>
      <protection/>
    </xf>
    <xf numFmtId="0" fontId="172" fillId="0" borderId="31" xfId="697" applyNumberFormat="1" applyFont="1" applyFill="1" applyBorder="1" applyAlignment="1">
      <alignment horizontal="center" vertical="center"/>
      <protection/>
    </xf>
    <xf numFmtId="0" fontId="172" fillId="0" borderId="32" xfId="697" applyNumberFormat="1" applyFont="1" applyFill="1" applyBorder="1" applyAlignment="1">
      <alignment horizontal="center" vertical="center"/>
      <protection/>
    </xf>
    <xf numFmtId="0" fontId="172" fillId="0" borderId="27" xfId="697" applyNumberFormat="1" applyFont="1" applyFill="1" applyBorder="1" applyAlignment="1">
      <alignment horizontal="center" vertical="center"/>
      <protection/>
    </xf>
    <xf numFmtId="0" fontId="163" fillId="0" borderId="39" xfId="0" applyNumberFormat="1" applyFont="1" applyFill="1" applyBorder="1" applyAlignment="1">
      <alignment horizontal="center" vertical="center" wrapText="1"/>
    </xf>
    <xf numFmtId="0" fontId="163" fillId="0" borderId="37" xfId="0" applyNumberFormat="1" applyFont="1" applyFill="1" applyBorder="1" applyAlignment="1">
      <alignment horizontal="center" vertical="center" wrapText="1"/>
    </xf>
    <xf numFmtId="0" fontId="163" fillId="0" borderId="38" xfId="0" applyNumberFormat="1" applyFont="1" applyFill="1" applyBorder="1" applyAlignment="1">
      <alignment horizontal="center" vertical="center" wrapText="1"/>
    </xf>
    <xf numFmtId="0" fontId="163" fillId="0" borderId="24" xfId="697" applyNumberFormat="1" applyFont="1" applyFill="1" applyBorder="1" applyAlignment="1">
      <alignment horizontal="center" vertical="center"/>
      <protection/>
    </xf>
    <xf numFmtId="198" fontId="163" fillId="0" borderId="2" xfId="701" applyNumberFormat="1" applyFont="1" applyFill="1" applyBorder="1" applyAlignment="1" applyProtection="1">
      <alignment horizontal="center" vertical="center"/>
      <protection locked="0"/>
    </xf>
    <xf numFmtId="198" fontId="163" fillId="0" borderId="0" xfId="701" applyNumberFormat="1" applyFont="1" applyFill="1" applyBorder="1" applyAlignment="1" applyProtection="1">
      <alignment horizontal="center" vertical="center"/>
      <protection locked="0"/>
    </xf>
    <xf numFmtId="0" fontId="163" fillId="0" borderId="2" xfId="697" applyNumberFormat="1" applyFont="1" applyFill="1" applyBorder="1" applyAlignment="1">
      <alignment horizontal="center" vertical="center"/>
      <protection/>
    </xf>
    <xf numFmtId="0" fontId="170" fillId="0" borderId="19" xfId="697" applyNumberFormat="1" applyFont="1" applyFill="1" applyBorder="1" applyAlignment="1">
      <alignment horizontal="center" vertical="center"/>
      <protection/>
    </xf>
    <xf numFmtId="198" fontId="170" fillId="0" borderId="20" xfId="701" applyNumberFormat="1" applyFont="1" applyFill="1" applyBorder="1" applyAlignment="1" applyProtection="1">
      <alignment horizontal="center" vertical="center"/>
      <protection locked="0"/>
    </xf>
    <xf numFmtId="198" fontId="170" fillId="0" borderId="6" xfId="701" applyNumberFormat="1" applyFont="1" applyFill="1" applyBorder="1" applyAlignment="1" applyProtection="1">
      <alignment horizontal="center" vertical="center"/>
      <protection locked="0"/>
    </xf>
    <xf numFmtId="0" fontId="170" fillId="0" borderId="20" xfId="697" applyNumberFormat="1" applyFont="1" applyFill="1" applyBorder="1" applyAlignment="1">
      <alignment horizontal="center" vertical="center"/>
      <protection/>
    </xf>
    <xf numFmtId="0" fontId="163" fillId="0" borderId="31" xfId="596" applyNumberFormat="1" applyFont="1" applyFill="1" applyBorder="1" applyAlignment="1">
      <alignment horizontal="centerContinuous" vertical="center" wrapText="1"/>
      <protection/>
    </xf>
    <xf numFmtId="0" fontId="163" fillId="0" borderId="27" xfId="596" applyNumberFormat="1" applyFont="1" applyFill="1" applyBorder="1" applyAlignment="1">
      <alignment horizontal="centerContinuous" vertical="center" wrapText="1"/>
      <protection/>
    </xf>
    <xf numFmtId="0" fontId="180" fillId="0" borderId="27" xfId="596" applyNumberFormat="1" applyFont="1" applyFill="1" applyBorder="1" applyAlignment="1">
      <alignment horizontal="centerContinuous" vertical="center" wrapText="1"/>
      <protection/>
    </xf>
    <xf numFmtId="0" fontId="164" fillId="0" borderId="31" xfId="596" applyNumberFormat="1" applyFont="1" applyFill="1" applyBorder="1" applyAlignment="1">
      <alignment horizontal="centerContinuous" vertical="center" wrapText="1"/>
      <protection/>
    </xf>
    <xf numFmtId="0" fontId="180" fillId="0" borderId="31" xfId="596" applyNumberFormat="1" applyFont="1" applyFill="1" applyBorder="1" applyAlignment="1">
      <alignment horizontal="centerContinuous" vertical="center" wrapText="1"/>
      <protection/>
    </xf>
    <xf numFmtId="0" fontId="163" fillId="0" borderId="36" xfId="596" applyNumberFormat="1" applyFont="1" applyFill="1" applyBorder="1" applyAlignment="1">
      <alignment horizontal="centerContinuous" vertical="center" wrapText="1"/>
      <protection/>
    </xf>
    <xf numFmtId="0" fontId="163" fillId="0" borderId="38" xfId="596" applyNumberFormat="1" applyFont="1" applyFill="1" applyBorder="1" applyAlignment="1">
      <alignment horizontal="centerContinuous" vertical="center" wrapText="1"/>
      <protection/>
    </xf>
    <xf numFmtId="0" fontId="163" fillId="0" borderId="39" xfId="596" applyNumberFormat="1" applyFont="1" applyFill="1" applyBorder="1" applyAlignment="1">
      <alignment horizontal="centerContinuous" vertical="center" wrapText="1"/>
      <protection/>
    </xf>
    <xf numFmtId="0" fontId="176" fillId="0" borderId="36" xfId="596" applyNumberFormat="1" applyFont="1" applyFill="1" applyBorder="1" applyAlignment="1">
      <alignment horizontal="centerContinuous" vertical="center" wrapText="1"/>
      <protection/>
    </xf>
    <xf numFmtId="0" fontId="176" fillId="0" borderId="39" xfId="596" applyNumberFormat="1" applyFont="1" applyFill="1" applyBorder="1" applyAlignment="1">
      <alignment horizontal="centerContinuous" vertical="center" wrapText="1"/>
      <protection/>
    </xf>
    <xf numFmtId="0" fontId="164" fillId="0" borderId="39" xfId="596" applyNumberFormat="1" applyFont="1" applyFill="1" applyBorder="1" applyAlignment="1">
      <alignment horizontal="centerContinuous" vertical="center" wrapText="1"/>
      <protection/>
    </xf>
    <xf numFmtId="0" fontId="180" fillId="0" borderId="39" xfId="596" applyNumberFormat="1" applyFont="1" applyFill="1" applyBorder="1" applyAlignment="1">
      <alignment horizontal="centerContinuous" vertical="center" wrapText="1"/>
      <protection/>
    </xf>
    <xf numFmtId="0" fontId="164" fillId="0" borderId="36" xfId="596" applyNumberFormat="1" applyFont="1" applyFill="1" applyBorder="1" applyAlignment="1">
      <alignment horizontal="centerContinuous" vertical="center" wrapText="1"/>
      <protection/>
    </xf>
    <xf numFmtId="0" fontId="163" fillId="0" borderId="25" xfId="596" applyNumberFormat="1" applyFont="1" applyFill="1" applyBorder="1" applyAlignment="1">
      <alignment horizontal="centerContinuous" vertical="center" shrinkToFit="1"/>
      <protection/>
    </xf>
    <xf numFmtId="0" fontId="163" fillId="0" borderId="21" xfId="596" applyNumberFormat="1" applyFont="1" applyFill="1" applyBorder="1" applyAlignment="1">
      <alignment horizontal="center" vertical="center" shrinkToFit="1"/>
      <protection/>
    </xf>
    <xf numFmtId="0" fontId="163" fillId="0" borderId="21" xfId="596" applyNumberFormat="1" applyFont="1" applyFill="1" applyBorder="1" applyAlignment="1">
      <alignment horizontal="centerContinuous" vertical="center" shrinkToFit="1"/>
      <protection/>
    </xf>
    <xf numFmtId="0" fontId="163" fillId="0" borderId="34" xfId="596" applyNumberFormat="1" applyFont="1" applyFill="1" applyBorder="1" applyAlignment="1">
      <alignment horizontal="center" vertical="center" shrinkToFit="1"/>
      <protection/>
    </xf>
    <xf numFmtId="0" fontId="163" fillId="0" borderId="25" xfId="596" applyNumberFormat="1" applyFont="1" applyFill="1" applyBorder="1" applyAlignment="1">
      <alignment horizontal="center" vertical="center" shrinkToFit="1"/>
      <protection/>
    </xf>
    <xf numFmtId="0" fontId="163" fillId="0" borderId="36" xfId="596" applyNumberFormat="1" applyFont="1" applyFill="1" applyBorder="1" applyAlignment="1">
      <alignment horizontal="centerContinuous" vertical="center" shrinkToFit="1"/>
      <protection/>
    </xf>
    <xf numFmtId="0" fontId="163" fillId="0" borderId="39" xfId="596" applyNumberFormat="1" applyFont="1" applyFill="1" applyBorder="1" applyAlignment="1">
      <alignment horizontal="center" vertical="center" shrinkToFit="1"/>
      <protection/>
    </xf>
    <xf numFmtId="0" fontId="163" fillId="0" borderId="39" xfId="596" applyNumberFormat="1" applyFont="1" applyFill="1" applyBorder="1" applyAlignment="1">
      <alignment horizontal="centerContinuous" vertical="center" shrinkToFit="1"/>
      <protection/>
    </xf>
    <xf numFmtId="0" fontId="163" fillId="0" borderId="37" xfId="596" applyNumberFormat="1" applyFont="1" applyFill="1" applyBorder="1" applyAlignment="1">
      <alignment horizontal="center" vertical="center" shrinkToFit="1"/>
      <protection/>
    </xf>
    <xf numFmtId="0" fontId="163" fillId="0" borderId="36" xfId="596" applyNumberFormat="1" applyFont="1" applyFill="1" applyBorder="1" applyAlignment="1">
      <alignment horizontal="center" vertical="center" shrinkToFit="1"/>
      <protection/>
    </xf>
    <xf numFmtId="0" fontId="163" fillId="0" borderId="24" xfId="669" applyNumberFormat="1" applyFont="1" applyFill="1" applyBorder="1" applyAlignment="1">
      <alignment horizontal="center" vertical="center"/>
      <protection/>
    </xf>
    <xf numFmtId="41" fontId="163" fillId="0" borderId="0" xfId="669" applyNumberFormat="1" applyFont="1" applyFill="1" applyBorder="1" applyAlignment="1">
      <alignment horizontal="center" vertical="center" shrinkToFit="1"/>
      <protection/>
    </xf>
    <xf numFmtId="41" fontId="163" fillId="0" borderId="0" xfId="672" applyNumberFormat="1" applyFont="1" applyFill="1" applyBorder="1" applyAlignment="1">
      <alignment horizontal="right" vertical="center" shrinkToFit="1"/>
      <protection/>
    </xf>
    <xf numFmtId="41" fontId="163" fillId="0" borderId="45" xfId="672" applyNumberFormat="1" applyFont="1" applyFill="1" applyBorder="1" applyAlignment="1">
      <alignment horizontal="right" vertical="center" shrinkToFit="1"/>
      <protection/>
    </xf>
    <xf numFmtId="0" fontId="163" fillId="0" borderId="46" xfId="596" applyNumberFormat="1" applyFont="1" applyFill="1" applyBorder="1" applyAlignment="1" quotePrefix="1">
      <alignment horizontal="center" vertical="center"/>
      <protection/>
    </xf>
    <xf numFmtId="0" fontId="163" fillId="0" borderId="24" xfId="596" applyNumberFormat="1" applyFont="1" applyFill="1" applyBorder="1" applyAlignment="1" quotePrefix="1">
      <alignment horizontal="center" vertical="center"/>
      <protection/>
    </xf>
    <xf numFmtId="0" fontId="163" fillId="0" borderId="2" xfId="596" applyNumberFormat="1" applyFont="1" applyFill="1" applyBorder="1" applyAlignment="1" quotePrefix="1">
      <alignment horizontal="center" vertical="center"/>
      <protection/>
    </xf>
    <xf numFmtId="0" fontId="163" fillId="0" borderId="0" xfId="601" applyNumberFormat="1" applyFont="1" applyFill="1" applyBorder="1" applyAlignment="1">
      <alignment horizontal="center" vertical="center" shrinkToFit="1"/>
      <protection/>
    </xf>
    <xf numFmtId="0" fontId="163" fillId="0" borderId="36" xfId="601" applyNumberFormat="1" applyFont="1" applyFill="1" applyBorder="1" applyAlignment="1">
      <alignment horizontal="center" vertical="center" wrapText="1"/>
      <protection/>
    </xf>
    <xf numFmtId="41" fontId="170" fillId="0" borderId="0" xfId="601" applyNumberFormat="1" applyFont="1" applyFill="1" applyBorder="1" applyAlignment="1">
      <alignment horizontal="right" vertical="center"/>
      <protection/>
    </xf>
    <xf numFmtId="0" fontId="170" fillId="0" borderId="2" xfId="601" applyNumberFormat="1" applyFont="1" applyFill="1" applyBorder="1" applyAlignment="1">
      <alignment horizontal="center" vertical="center"/>
      <protection/>
    </xf>
    <xf numFmtId="41" fontId="163" fillId="0" borderId="0" xfId="601" applyNumberFormat="1" applyFont="1" applyFill="1" applyBorder="1" applyAlignment="1">
      <alignment horizontal="right" vertical="center"/>
      <protection/>
    </xf>
    <xf numFmtId="0" fontId="163" fillId="0" borderId="2" xfId="601" applyNumberFormat="1" applyFont="1" applyFill="1" applyBorder="1" applyAlignment="1">
      <alignment horizontal="center" vertical="center"/>
      <protection/>
    </xf>
    <xf numFmtId="0" fontId="63" fillId="0" borderId="0" xfId="651" applyFont="1" applyFill="1" applyBorder="1" applyAlignment="1">
      <alignment horizontal="centerContinuous" vertical="center"/>
      <protection/>
    </xf>
    <xf numFmtId="0" fontId="78" fillId="0" borderId="0" xfId="651" applyFont="1" applyFill="1" applyBorder="1" applyAlignment="1">
      <alignment horizontal="centerContinuous" vertical="center"/>
      <protection/>
    </xf>
    <xf numFmtId="0" fontId="66" fillId="0" borderId="0" xfId="651" applyFont="1" applyFill="1" applyBorder="1" applyAlignment="1">
      <alignment horizontal="centerContinuous" vertical="center"/>
      <protection/>
    </xf>
    <xf numFmtId="198" fontId="163" fillId="0" borderId="0" xfId="701" applyNumberFormat="1" applyFont="1" applyFill="1" applyBorder="1" applyAlignment="1" applyProtection="1">
      <alignment horizontal="right" vertical="center"/>
      <protection locked="0"/>
    </xf>
    <xf numFmtId="0" fontId="39" fillId="0" borderId="0" xfId="693" applyFont="1" applyFill="1" applyBorder="1" applyAlignment="1">
      <alignment horizontal="left" vertical="center"/>
      <protection/>
    </xf>
    <xf numFmtId="177" fontId="37" fillId="0" borderId="35" xfId="681" applyNumberFormat="1" applyFont="1" applyFill="1" applyBorder="1" applyAlignment="1">
      <alignment horizontal="center" vertical="center" wrapText="1"/>
      <protection/>
    </xf>
    <xf numFmtId="182" fontId="70" fillId="0" borderId="21" xfId="694" applyNumberFormat="1" applyFont="1" applyFill="1" applyBorder="1" applyAlignment="1">
      <alignment horizontal="center" vertical="center" shrinkToFit="1"/>
      <protection/>
    </xf>
    <xf numFmtId="0" fontId="164" fillId="0" borderId="0" xfId="693" applyNumberFormat="1" applyFont="1" applyFill="1" applyBorder="1" applyAlignment="1">
      <alignment horizontal="left" vertical="center"/>
      <protection/>
    </xf>
    <xf numFmtId="0" fontId="163" fillId="0" borderId="24" xfId="696" applyNumberFormat="1" applyFont="1" applyFill="1" applyBorder="1" applyAlignment="1">
      <alignment horizontal="center" vertical="center"/>
    </xf>
    <xf numFmtId="0" fontId="164" fillId="0" borderId="24" xfId="698" applyNumberFormat="1" applyFont="1" applyBorder="1" applyAlignment="1">
      <alignment horizontal="center" vertical="center"/>
      <protection/>
    </xf>
    <xf numFmtId="0" fontId="163" fillId="0" borderId="39" xfId="688" applyNumberFormat="1" applyFont="1" applyFill="1" applyBorder="1" applyAlignment="1">
      <alignment horizontal="center" vertical="center" shrinkToFit="1"/>
      <protection/>
    </xf>
    <xf numFmtId="0" fontId="41" fillId="0" borderId="0" xfId="697" applyNumberFormat="1" applyFont="1" applyFill="1" applyAlignment="1">
      <alignment horizontal="center" vertical="center" wrapText="1"/>
      <protection/>
    </xf>
    <xf numFmtId="0" fontId="41" fillId="0" borderId="0" xfId="697" applyNumberFormat="1" applyFont="1" applyFill="1" applyAlignment="1">
      <alignment horizontal="center" vertical="center"/>
      <protection/>
    </xf>
    <xf numFmtId="212" fontId="170" fillId="0" borderId="0" xfId="669" applyNumberFormat="1" applyFont="1" applyFill="1" applyBorder="1" applyAlignment="1">
      <alignment horizontal="right" vertical="center" wrapText="1"/>
      <protection/>
    </xf>
    <xf numFmtId="0" fontId="46" fillId="0" borderId="0" xfId="681" applyNumberFormat="1" applyFont="1" applyFill="1" applyBorder="1" applyAlignment="1">
      <alignment vertical="center"/>
      <protection/>
    </xf>
    <xf numFmtId="0" fontId="46" fillId="0" borderId="0" xfId="681" applyNumberFormat="1" applyFont="1" applyFill="1" applyBorder="1" applyAlignment="1">
      <alignment horizontal="right" vertical="center"/>
      <protection/>
    </xf>
    <xf numFmtId="4" fontId="46" fillId="0" borderId="0" xfId="681" applyNumberFormat="1" applyFont="1" applyFill="1" applyBorder="1" applyAlignment="1">
      <alignment vertical="center"/>
      <protection/>
    </xf>
    <xf numFmtId="182" fontId="39" fillId="0" borderId="0" xfId="681" applyNumberFormat="1" applyFont="1" applyFill="1" applyBorder="1" applyAlignment="1">
      <alignment vertical="center"/>
      <protection/>
    </xf>
    <xf numFmtId="188" fontId="48" fillId="0" borderId="0" xfId="681" applyNumberFormat="1" applyFont="1" applyFill="1" applyBorder="1" applyAlignment="1">
      <alignment horizontal="center" vertical="center"/>
      <protection/>
    </xf>
    <xf numFmtId="188" fontId="39" fillId="0" borderId="0" xfId="681" applyNumberFormat="1" applyFont="1" applyFill="1" applyBorder="1" applyAlignment="1">
      <alignment horizontal="center" vertical="center"/>
      <protection/>
    </xf>
    <xf numFmtId="177" fontId="48" fillId="0" borderId="0" xfId="681" applyNumberFormat="1" applyFont="1" applyFill="1" applyBorder="1" applyAlignment="1">
      <alignment horizontal="center" vertical="center"/>
      <protection/>
    </xf>
    <xf numFmtId="187" fontId="39" fillId="0" borderId="0" xfId="681" applyNumberFormat="1" applyFont="1" applyFill="1" applyBorder="1" applyAlignment="1">
      <alignment horizontal="center" vertical="center"/>
      <protection/>
    </xf>
    <xf numFmtId="0" fontId="55" fillId="0" borderId="0" xfId="681" applyNumberFormat="1" applyFont="1" applyFill="1" applyBorder="1" applyAlignment="1">
      <alignment horizontal="left" vertical="center"/>
      <protection/>
    </xf>
    <xf numFmtId="0" fontId="55" fillId="0" borderId="0" xfId="681" applyNumberFormat="1" applyFont="1" applyFill="1" applyAlignment="1">
      <alignment horizontal="right" vertical="center"/>
      <protection/>
    </xf>
    <xf numFmtId="0" fontId="55" fillId="0" borderId="0" xfId="681" applyNumberFormat="1" applyFont="1" applyFill="1" applyAlignment="1">
      <alignment vertical="center"/>
      <protection/>
    </xf>
    <xf numFmtId="0" fontId="55" fillId="0" borderId="0" xfId="681" applyNumberFormat="1" applyFont="1" applyFill="1" applyBorder="1" applyAlignment="1">
      <alignment vertical="center"/>
      <protection/>
    </xf>
    <xf numFmtId="4" fontId="55" fillId="0" borderId="0" xfId="681" applyNumberFormat="1" applyFont="1" applyFill="1" applyAlignment="1">
      <alignment vertical="center"/>
      <protection/>
    </xf>
    <xf numFmtId="0" fontId="55" fillId="0" borderId="0" xfId="681" applyNumberFormat="1" applyFont="1" applyFill="1" applyBorder="1" applyAlignment="1">
      <alignment horizontal="right" vertical="center"/>
      <protection/>
    </xf>
    <xf numFmtId="0" fontId="135" fillId="0" borderId="0" xfId="693" applyFont="1" applyFill="1" applyBorder="1" applyAlignment="1">
      <alignment vertical="center"/>
      <protection/>
    </xf>
    <xf numFmtId="0" fontId="135" fillId="0" borderId="0" xfId="693" applyFont="1" applyFill="1" applyBorder="1" applyAlignment="1">
      <alignment horizontal="right" vertical="center"/>
      <protection/>
    </xf>
    <xf numFmtId="41" fontId="62" fillId="0" borderId="0" xfId="688" applyNumberFormat="1" applyFont="1" applyFill="1" applyBorder="1" applyAlignment="1">
      <alignment vertical="center" shrinkToFit="1"/>
      <protection/>
    </xf>
    <xf numFmtId="0" fontId="85" fillId="0" borderId="0" xfId="693" applyFont="1" applyFill="1" applyBorder="1" applyAlignment="1">
      <alignment horizontal="left" vertical="center"/>
      <protection/>
    </xf>
    <xf numFmtId="0" fontId="85" fillId="0" borderId="0" xfId="693" applyFont="1" applyFill="1" applyBorder="1" applyAlignment="1">
      <alignment vertical="center"/>
      <protection/>
    </xf>
    <xf numFmtId="0" fontId="85" fillId="0" borderId="0" xfId="693" applyFont="1" applyFill="1" applyAlignment="1">
      <alignment vertical="center"/>
      <protection/>
    </xf>
    <xf numFmtId="0" fontId="85" fillId="0" borderId="0" xfId="693" applyFont="1" applyFill="1" applyBorder="1" applyAlignment="1">
      <alignment horizontal="right" vertical="center"/>
      <protection/>
    </xf>
    <xf numFmtId="0" fontId="65" fillId="0" borderId="0" xfId="694" applyFont="1" applyFill="1" applyBorder="1" applyAlignment="1">
      <alignment horizontal="center" vertical="center"/>
      <protection/>
    </xf>
    <xf numFmtId="182" fontId="65" fillId="0" borderId="0" xfId="694" applyNumberFormat="1" applyFont="1" applyFill="1" applyAlignment="1">
      <alignment horizontal="center" vertical="center" shrinkToFit="1"/>
      <protection/>
    </xf>
    <xf numFmtId="182" fontId="62" fillId="0" borderId="0" xfId="693" applyNumberFormat="1" applyFont="1" applyFill="1" applyBorder="1" applyAlignment="1">
      <alignment horizontal="center" vertical="center"/>
      <protection/>
    </xf>
    <xf numFmtId="182" fontId="62" fillId="0" borderId="0" xfId="693" applyNumberFormat="1" applyFont="1" applyFill="1" applyAlignment="1">
      <alignment horizontal="center" vertical="center"/>
      <protection/>
    </xf>
    <xf numFmtId="0" fontId="65" fillId="0" borderId="0" xfId="694" applyFont="1" applyFill="1" applyBorder="1" applyAlignment="1">
      <alignment horizontal="centerContinuous" vertical="center"/>
      <protection/>
    </xf>
    <xf numFmtId="191" fontId="65" fillId="0" borderId="0" xfId="694" applyNumberFormat="1" applyFont="1" applyFill="1" applyBorder="1" applyAlignment="1">
      <alignment horizontal="centerContinuous" vertical="center"/>
      <protection/>
    </xf>
    <xf numFmtId="191" fontId="65" fillId="0" borderId="0" xfId="694" applyNumberFormat="1" applyFont="1" applyFill="1" applyAlignment="1">
      <alignment horizontal="centerContinuous" vertical="center" shrinkToFit="1"/>
      <protection/>
    </xf>
    <xf numFmtId="0" fontId="166" fillId="0" borderId="0" xfId="693" applyFont="1" applyFill="1" applyBorder="1" applyAlignment="1">
      <alignment horizontal="left" vertical="center"/>
      <protection/>
    </xf>
    <xf numFmtId="191" fontId="166" fillId="0" borderId="0" xfId="693" applyNumberFormat="1" applyFont="1" applyFill="1" applyBorder="1" applyAlignment="1">
      <alignment vertical="center"/>
      <protection/>
    </xf>
    <xf numFmtId="191" fontId="166" fillId="0" borderId="0" xfId="693" applyNumberFormat="1" applyFont="1" applyFill="1" applyAlignment="1">
      <alignment vertical="center"/>
      <protection/>
    </xf>
    <xf numFmtId="0" fontId="166" fillId="0" borderId="0" xfId="693" applyFont="1" applyFill="1" applyBorder="1" applyAlignment="1">
      <alignment horizontal="right" vertical="center"/>
      <protection/>
    </xf>
    <xf numFmtId="0" fontId="65" fillId="0" borderId="0" xfId="694" applyFont="1" applyFill="1" applyAlignment="1">
      <alignment horizontal="centerContinuous" vertical="center" shrinkToFit="1"/>
      <protection/>
    </xf>
    <xf numFmtId="182" fontId="65" fillId="0" borderId="0" xfId="694" applyNumberFormat="1" applyFont="1" applyFill="1" applyAlignment="1">
      <alignment horizontal="center" vertical="center"/>
      <protection/>
    </xf>
    <xf numFmtId="0" fontId="135" fillId="0" borderId="0" xfId="694" applyFont="1" applyFill="1" applyBorder="1" applyAlignment="1">
      <alignment vertical="center"/>
      <protection/>
    </xf>
    <xf numFmtId="191" fontId="135" fillId="0" borderId="0" xfId="694" applyNumberFormat="1" applyFont="1" applyFill="1" applyBorder="1" applyAlignment="1">
      <alignment vertical="center"/>
      <protection/>
    </xf>
    <xf numFmtId="0" fontId="135" fillId="0" borderId="0" xfId="694" applyFont="1" applyFill="1" applyBorder="1" applyAlignment="1">
      <alignment horizontal="right" vertical="center"/>
      <protection/>
    </xf>
    <xf numFmtId="0" fontId="180" fillId="0" borderId="0" xfId="694" applyFont="1" applyFill="1" applyBorder="1" applyAlignment="1">
      <alignment vertical="center"/>
      <protection/>
    </xf>
    <xf numFmtId="191" fontId="180" fillId="0" borderId="0" xfId="694" applyNumberFormat="1" applyFont="1" applyFill="1" applyBorder="1" applyAlignment="1">
      <alignment vertical="center"/>
      <protection/>
    </xf>
    <xf numFmtId="0" fontId="180" fillId="0" borderId="0" xfId="693" applyFont="1" applyFill="1" applyBorder="1" applyAlignment="1">
      <alignment vertical="center"/>
      <protection/>
    </xf>
    <xf numFmtId="0" fontId="180" fillId="0" borderId="2" xfId="694" applyFont="1" applyFill="1" applyBorder="1" applyAlignment="1">
      <alignment horizontal="right" vertical="center"/>
      <protection/>
    </xf>
    <xf numFmtId="182" fontId="135" fillId="0" borderId="0" xfId="694" applyNumberFormat="1" applyFont="1" applyFill="1" applyBorder="1" applyAlignment="1">
      <alignment horizontal="center" vertical="center"/>
      <protection/>
    </xf>
    <xf numFmtId="0" fontId="135" fillId="0" borderId="2" xfId="694" applyFont="1" applyFill="1" applyBorder="1" applyAlignment="1">
      <alignment horizontal="right" vertical="center"/>
      <protection/>
    </xf>
    <xf numFmtId="182" fontId="135" fillId="0" borderId="2" xfId="694" applyNumberFormat="1" applyFont="1" applyFill="1" applyBorder="1" applyAlignment="1">
      <alignment horizontal="right" vertical="center"/>
      <protection/>
    </xf>
    <xf numFmtId="182" fontId="135" fillId="0" borderId="0" xfId="694" applyNumberFormat="1" applyFont="1" applyFill="1" applyBorder="1" applyAlignment="1">
      <alignment horizontal="right" vertical="center"/>
      <protection/>
    </xf>
    <xf numFmtId="191" fontId="85" fillId="0" borderId="0" xfId="693" applyNumberFormat="1" applyFont="1" applyFill="1" applyBorder="1" applyAlignment="1">
      <alignment vertical="center"/>
      <protection/>
    </xf>
    <xf numFmtId="191" fontId="85" fillId="0" borderId="0" xfId="693" applyNumberFormat="1" applyFont="1" applyFill="1" applyAlignment="1">
      <alignment vertical="center"/>
      <protection/>
    </xf>
    <xf numFmtId="182" fontId="85" fillId="0" borderId="0" xfId="693" applyNumberFormat="1" applyFont="1" applyFill="1" applyBorder="1" applyAlignment="1">
      <alignment horizontal="center" vertical="center"/>
      <protection/>
    </xf>
    <xf numFmtId="0" fontId="181" fillId="0" borderId="0" xfId="693" applyFont="1" applyFill="1" applyBorder="1" applyAlignment="1">
      <alignment horizontal="left" vertical="center"/>
      <protection/>
    </xf>
    <xf numFmtId="191" fontId="181" fillId="0" borderId="0" xfId="693" applyNumberFormat="1" applyFont="1" applyFill="1" applyBorder="1" applyAlignment="1">
      <alignment vertical="center"/>
      <protection/>
    </xf>
    <xf numFmtId="191" fontId="181" fillId="0" borderId="0" xfId="693" applyNumberFormat="1" applyFont="1" applyFill="1" applyAlignment="1">
      <alignment vertical="center"/>
      <protection/>
    </xf>
    <xf numFmtId="0" fontId="181" fillId="0" borderId="0" xfId="693" applyFont="1" applyFill="1" applyBorder="1" applyAlignment="1">
      <alignment vertical="center"/>
      <protection/>
    </xf>
    <xf numFmtId="0" fontId="181" fillId="0" borderId="0" xfId="693" applyFont="1" applyFill="1" applyBorder="1" applyAlignment="1">
      <alignment horizontal="right" vertical="center"/>
      <protection/>
    </xf>
    <xf numFmtId="0" fontId="137" fillId="0" borderId="0" xfId="693" applyFont="1" applyFill="1" applyBorder="1" applyAlignment="1">
      <alignment horizontal="left" vertical="center"/>
      <protection/>
    </xf>
    <xf numFmtId="2" fontId="137" fillId="0" borderId="0" xfId="693" applyNumberFormat="1" applyFont="1" applyFill="1" applyAlignment="1">
      <alignment vertical="center"/>
      <protection/>
    </xf>
    <xf numFmtId="0" fontId="137" fillId="0" borderId="0" xfId="693" applyFont="1" applyFill="1" applyBorder="1" applyAlignment="1">
      <alignment vertical="center"/>
      <protection/>
    </xf>
    <xf numFmtId="0" fontId="182" fillId="0" borderId="0" xfId="693" applyFont="1" applyFill="1" applyBorder="1" applyAlignment="1">
      <alignment horizontal="left" vertical="center"/>
      <protection/>
    </xf>
    <xf numFmtId="2" fontId="182" fillId="0" borderId="0" xfId="693" applyNumberFormat="1" applyFont="1" applyFill="1" applyAlignment="1">
      <alignment vertical="center"/>
      <protection/>
    </xf>
    <xf numFmtId="0" fontId="182" fillId="0" borderId="0" xfId="693" applyFont="1" applyFill="1" applyBorder="1" applyAlignment="1">
      <alignment horizontal="right" vertical="center"/>
      <protection/>
    </xf>
    <xf numFmtId="0" fontId="182" fillId="0" borderId="0" xfId="693" applyFont="1" applyFill="1" applyBorder="1" applyAlignment="1">
      <alignment vertical="center"/>
      <protection/>
    </xf>
    <xf numFmtId="2" fontId="181" fillId="0" borderId="0" xfId="693" applyNumberFormat="1" applyFont="1" applyFill="1" applyAlignment="1">
      <alignment vertical="center"/>
      <protection/>
    </xf>
    <xf numFmtId="2" fontId="135" fillId="0" borderId="0" xfId="693" applyNumberFormat="1" applyFont="1" applyFill="1" applyBorder="1" applyAlignment="1">
      <alignment vertical="center"/>
      <protection/>
    </xf>
    <xf numFmtId="2" fontId="180" fillId="0" borderId="0" xfId="693" applyNumberFormat="1" applyFont="1" applyFill="1" applyBorder="1" applyAlignment="1">
      <alignment vertical="center"/>
      <protection/>
    </xf>
    <xf numFmtId="0" fontId="180" fillId="0" borderId="0" xfId="693" applyFont="1" applyFill="1" applyBorder="1" applyAlignment="1">
      <alignment horizontal="right" vertical="center"/>
      <protection/>
    </xf>
    <xf numFmtId="0" fontId="39" fillId="0" borderId="0" xfId="693" applyFont="1" applyFill="1" applyBorder="1" applyAlignment="1">
      <alignment vertical="center"/>
      <protection/>
    </xf>
    <xf numFmtId="0" fontId="135" fillId="0" borderId="0" xfId="696" applyNumberFormat="1" applyFont="1" applyFill="1" applyAlignment="1">
      <alignment vertical="center"/>
    </xf>
    <xf numFmtId="0" fontId="135" fillId="0" borderId="0" xfId="696" applyNumberFormat="1" applyFont="1" applyFill="1" applyAlignment="1">
      <alignment horizontal="right" vertical="center"/>
    </xf>
    <xf numFmtId="0" fontId="85" fillId="0" borderId="0" xfId="693" applyNumberFormat="1" applyFont="1" applyFill="1" applyBorder="1" applyAlignment="1">
      <alignment horizontal="left" vertical="center"/>
      <protection/>
    </xf>
    <xf numFmtId="0" fontId="85" fillId="0" borderId="0" xfId="696" applyNumberFormat="1" applyFont="1" applyFill="1" applyAlignment="1">
      <alignment vertical="center"/>
    </xf>
    <xf numFmtId="0" fontId="85" fillId="0" borderId="0" xfId="693" applyNumberFormat="1" applyFont="1" applyFill="1" applyBorder="1" applyAlignment="1">
      <alignment horizontal="right" vertical="center"/>
      <protection/>
    </xf>
    <xf numFmtId="0" fontId="85" fillId="0" borderId="0" xfId="698" applyNumberFormat="1" applyFont="1" applyAlignment="1">
      <alignment vertical="center"/>
      <protection/>
    </xf>
    <xf numFmtId="188" fontId="85" fillId="0" borderId="0" xfId="698" applyNumberFormat="1" applyFont="1" applyAlignment="1">
      <alignment horizontal="right" vertical="center"/>
      <protection/>
    </xf>
    <xf numFmtId="188" fontId="85" fillId="0" borderId="0" xfId="698" applyNumberFormat="1" applyFont="1" applyAlignment="1">
      <alignment vertical="center"/>
      <protection/>
    </xf>
    <xf numFmtId="177" fontId="85" fillId="0" borderId="0" xfId="698" applyNumberFormat="1" applyFont="1" applyAlignment="1">
      <alignment horizontal="right" vertical="center"/>
      <protection/>
    </xf>
    <xf numFmtId="3" fontId="85" fillId="0" borderId="0" xfId="698" applyNumberFormat="1" applyFont="1" applyAlignment="1">
      <alignment vertical="center"/>
      <protection/>
    </xf>
    <xf numFmtId="192" fontId="85" fillId="0" borderId="0" xfId="698" applyNumberFormat="1" applyFont="1" applyAlignment="1">
      <alignment horizontal="center" vertical="center"/>
      <protection/>
    </xf>
    <xf numFmtId="0" fontId="85" fillId="0" borderId="0" xfId="698" applyNumberFormat="1" applyFont="1" applyBorder="1" applyAlignment="1">
      <alignment horizontal="right" vertical="center"/>
      <protection/>
    </xf>
    <xf numFmtId="0" fontId="85" fillId="0" borderId="0" xfId="698" applyNumberFormat="1" applyFont="1" applyBorder="1" applyAlignment="1">
      <alignment vertical="center"/>
      <protection/>
    </xf>
    <xf numFmtId="0" fontId="135" fillId="0" borderId="0" xfId="698" applyNumberFormat="1" applyFont="1" applyBorder="1" applyAlignment="1">
      <alignment vertical="center"/>
      <protection/>
    </xf>
    <xf numFmtId="188" fontId="135" fillId="0" borderId="0" xfId="698" applyNumberFormat="1" applyFont="1" applyBorder="1" applyAlignment="1">
      <alignment horizontal="right" vertical="center"/>
      <protection/>
    </xf>
    <xf numFmtId="188" fontId="135" fillId="0" borderId="0" xfId="698" applyNumberFormat="1" applyFont="1" applyBorder="1" applyAlignment="1">
      <alignment vertical="center"/>
      <protection/>
    </xf>
    <xf numFmtId="177" fontId="135" fillId="0" borderId="0" xfId="698" applyNumberFormat="1" applyFont="1" applyBorder="1" applyAlignment="1">
      <alignment horizontal="right" vertical="center"/>
      <protection/>
    </xf>
    <xf numFmtId="3" fontId="135" fillId="0" borderId="0" xfId="698" applyNumberFormat="1" applyFont="1" applyBorder="1" applyAlignment="1">
      <alignment vertical="center"/>
      <protection/>
    </xf>
    <xf numFmtId="192" fontId="135" fillId="0" borderId="0" xfId="698" applyNumberFormat="1" applyFont="1" applyBorder="1" applyAlignment="1">
      <alignment horizontal="center" vertical="center"/>
      <protection/>
    </xf>
    <xf numFmtId="0" fontId="135" fillId="0" borderId="0" xfId="698" applyNumberFormat="1" applyFont="1" applyBorder="1" applyAlignment="1">
      <alignment horizontal="right" vertical="center"/>
      <protection/>
    </xf>
    <xf numFmtId="0" fontId="66" fillId="0" borderId="0" xfId="698" applyNumberFormat="1" applyFont="1" applyBorder="1" applyAlignment="1">
      <alignment vertical="center"/>
      <protection/>
    </xf>
    <xf numFmtId="0" fontId="66" fillId="0" borderId="0" xfId="698" applyNumberFormat="1" applyFont="1" applyBorder="1" applyAlignment="1">
      <alignment horizontal="center" vertical="center"/>
      <protection/>
    </xf>
    <xf numFmtId="188" fontId="163" fillId="0" borderId="39" xfId="698" applyNumberFormat="1" applyFont="1" applyBorder="1" applyAlignment="1">
      <alignment vertical="center" wrapText="1"/>
      <protection/>
    </xf>
    <xf numFmtId="0" fontId="163" fillId="0" borderId="42" xfId="703" applyNumberFormat="1" applyFont="1" applyBorder="1" applyAlignment="1">
      <alignment horizontal="center" vertical="center" wrapText="1"/>
      <protection/>
    </xf>
    <xf numFmtId="0" fontId="163" fillId="0" borderId="5" xfId="703" applyNumberFormat="1" applyFont="1" applyBorder="1" applyAlignment="1">
      <alignment horizontal="center" vertical="center" wrapText="1"/>
      <protection/>
    </xf>
    <xf numFmtId="192" fontId="163" fillId="0" borderId="39" xfId="698" applyNumberFormat="1" applyFont="1" applyBorder="1" applyAlignment="1">
      <alignment vertical="center" wrapText="1"/>
      <protection/>
    </xf>
    <xf numFmtId="0" fontId="163" fillId="0" borderId="24" xfId="698" applyNumberFormat="1" applyFont="1" applyFill="1" applyBorder="1" applyAlignment="1" quotePrefix="1">
      <alignment horizontal="center" vertical="center"/>
      <protection/>
    </xf>
    <xf numFmtId="0" fontId="163" fillId="0" borderId="2" xfId="698" applyNumberFormat="1" applyFont="1" applyFill="1" applyBorder="1" applyAlignment="1" quotePrefix="1">
      <alignment horizontal="center" vertical="center"/>
      <protection/>
    </xf>
    <xf numFmtId="0" fontId="66" fillId="0" borderId="0" xfId="698" applyNumberFormat="1" applyFont="1" applyFill="1" applyBorder="1" applyAlignment="1">
      <alignment vertical="center"/>
      <protection/>
    </xf>
    <xf numFmtId="41" fontId="163" fillId="0" borderId="0" xfId="698" applyNumberFormat="1" applyFont="1" applyFill="1" applyBorder="1" applyAlignment="1" quotePrefix="1">
      <alignment horizontal="right" vertical="center" shrinkToFit="1"/>
      <protection/>
    </xf>
    <xf numFmtId="41" fontId="163" fillId="0" borderId="0" xfId="698" applyNumberFormat="1" applyFont="1" applyFill="1" applyBorder="1" applyAlignment="1" quotePrefix="1">
      <alignment horizontal="center" vertical="center" shrinkToFit="1"/>
      <protection/>
    </xf>
    <xf numFmtId="0" fontId="170" fillId="0" borderId="24" xfId="698" applyNumberFormat="1" applyFont="1" applyFill="1" applyBorder="1" applyAlignment="1" quotePrefix="1">
      <alignment horizontal="center" vertical="center"/>
      <protection/>
    </xf>
    <xf numFmtId="41" fontId="170" fillId="0" borderId="0" xfId="698" applyNumberFormat="1" applyFont="1" applyFill="1" applyBorder="1" applyAlignment="1" quotePrefix="1">
      <alignment horizontal="right" vertical="center" shrinkToFit="1"/>
      <protection/>
    </xf>
    <xf numFmtId="0" fontId="170" fillId="0" borderId="2" xfId="698" applyNumberFormat="1" applyFont="1" applyFill="1" applyBorder="1" applyAlignment="1" quotePrefix="1">
      <alignment horizontal="center" vertical="center"/>
      <protection/>
    </xf>
    <xf numFmtId="41" fontId="163" fillId="0" borderId="0" xfId="528" applyNumberFormat="1" applyFont="1" applyFill="1" applyBorder="1" applyAlignment="1" quotePrefix="1">
      <alignment horizontal="right" vertical="center"/>
    </xf>
    <xf numFmtId="210" fontId="163" fillId="0" borderId="0" xfId="630" applyNumberFormat="1" applyFont="1" applyBorder="1" applyAlignment="1">
      <alignment horizontal="right" vertical="center" shrinkToFit="1"/>
    </xf>
    <xf numFmtId="41" fontId="163" fillId="0" borderId="0" xfId="698" applyNumberFormat="1" applyFont="1" applyFill="1" applyBorder="1" applyAlignment="1" quotePrefix="1">
      <alignment horizontal="right" vertical="center"/>
      <protection/>
    </xf>
    <xf numFmtId="185" fontId="163" fillId="0" borderId="0" xfId="528" applyNumberFormat="1" applyFont="1" applyFill="1" applyBorder="1" applyAlignment="1" quotePrefix="1">
      <alignment horizontal="right" vertical="center"/>
    </xf>
    <xf numFmtId="185" fontId="163" fillId="0" borderId="0" xfId="698" applyNumberFormat="1" applyFont="1" applyFill="1" applyBorder="1" applyAlignment="1" quotePrefix="1">
      <alignment horizontal="right" vertical="center"/>
      <protection/>
    </xf>
    <xf numFmtId="0" fontId="163" fillId="0" borderId="2" xfId="698" applyNumberFormat="1" applyFont="1" applyFill="1" applyBorder="1" applyAlignment="1">
      <alignment horizontal="center" vertical="center"/>
      <protection/>
    </xf>
    <xf numFmtId="0" fontId="163" fillId="0" borderId="19" xfId="698" applyNumberFormat="1" applyFont="1" applyFill="1" applyBorder="1" applyAlignment="1" quotePrefix="1">
      <alignment horizontal="center" vertical="center"/>
      <protection/>
    </xf>
    <xf numFmtId="41" fontId="163" fillId="0" borderId="6" xfId="528" applyNumberFormat="1" applyFont="1" applyFill="1" applyBorder="1" applyAlignment="1" quotePrefix="1">
      <alignment horizontal="right" vertical="center"/>
    </xf>
    <xf numFmtId="210" fontId="163" fillId="0" borderId="6" xfId="630" applyNumberFormat="1" applyFont="1" applyBorder="1" applyAlignment="1">
      <alignment horizontal="right" vertical="center" shrinkToFit="1"/>
    </xf>
    <xf numFmtId="41" fontId="163" fillId="0" borderId="6" xfId="698" applyNumberFormat="1" applyFont="1" applyFill="1" applyBorder="1" applyAlignment="1" quotePrefix="1">
      <alignment horizontal="right" vertical="center"/>
      <protection/>
    </xf>
    <xf numFmtId="185" fontId="163" fillId="0" borderId="6" xfId="528" applyNumberFormat="1" applyFont="1" applyFill="1" applyBorder="1" applyAlignment="1" quotePrefix="1">
      <alignment horizontal="right" vertical="center"/>
    </xf>
    <xf numFmtId="185" fontId="163" fillId="0" borderId="6" xfId="698" applyNumberFormat="1" applyFont="1" applyFill="1" applyBorder="1" applyAlignment="1" quotePrefix="1">
      <alignment horizontal="right" vertical="center"/>
      <protection/>
    </xf>
    <xf numFmtId="0" fontId="163" fillId="0" borderId="20" xfId="698" applyNumberFormat="1" applyFont="1" applyFill="1" applyBorder="1" applyAlignment="1">
      <alignment horizontal="center" vertical="center"/>
      <protection/>
    </xf>
    <xf numFmtId="0" fontId="46" fillId="0" borderId="0" xfId="698" applyNumberFormat="1" applyFont="1" applyBorder="1" applyAlignment="1">
      <alignment horizontal="left" vertical="center"/>
      <protection/>
    </xf>
    <xf numFmtId="188" fontId="46" fillId="0" borderId="0" xfId="698" applyNumberFormat="1" applyFont="1" applyBorder="1" applyAlignment="1">
      <alignment vertical="center"/>
      <protection/>
    </xf>
    <xf numFmtId="176" fontId="46" fillId="0" borderId="0" xfId="512" applyNumberFormat="1" applyFont="1" applyBorder="1" applyAlignment="1">
      <alignment horizontal="center" vertical="center"/>
    </xf>
    <xf numFmtId="3" fontId="46" fillId="0" borderId="0" xfId="698" applyNumberFormat="1" applyFont="1" applyBorder="1" applyAlignment="1">
      <alignment vertical="center"/>
      <protection/>
    </xf>
    <xf numFmtId="177" fontId="46" fillId="0" borderId="0" xfId="698" applyNumberFormat="1" applyFont="1" applyBorder="1" applyAlignment="1">
      <alignment vertical="center"/>
      <protection/>
    </xf>
    <xf numFmtId="0" fontId="46" fillId="0" borderId="0" xfId="698" applyNumberFormat="1" applyFont="1" applyBorder="1" applyAlignment="1">
      <alignment vertical="center"/>
      <protection/>
    </xf>
    <xf numFmtId="185" fontId="46" fillId="0" borderId="0" xfId="698" applyNumberFormat="1" applyFont="1" applyBorder="1" applyAlignment="1">
      <alignment horizontal="right" vertical="center"/>
      <protection/>
    </xf>
    <xf numFmtId="0" fontId="46" fillId="0" borderId="0" xfId="698" applyNumberFormat="1" applyFont="1" applyBorder="1" applyAlignment="1">
      <alignment horizontal="right" vertical="center"/>
      <protection/>
    </xf>
    <xf numFmtId="0" fontId="55" fillId="0" borderId="0" xfId="693" applyNumberFormat="1" applyFont="1" applyFill="1" applyBorder="1" applyAlignment="1">
      <alignment horizontal="left" vertical="center"/>
      <protection/>
    </xf>
    <xf numFmtId="0" fontId="55" fillId="0" borderId="0" xfId="699" applyNumberFormat="1" applyFont="1" applyFill="1" applyAlignment="1">
      <alignment vertical="center"/>
      <protection/>
    </xf>
    <xf numFmtId="0" fontId="55" fillId="0" borderId="0" xfId="699" applyNumberFormat="1" applyFont="1" applyFill="1" applyBorder="1" applyAlignment="1">
      <alignment horizontal="right" vertical="center"/>
      <protection/>
    </xf>
    <xf numFmtId="0" fontId="55" fillId="0" borderId="0" xfId="699" applyNumberFormat="1" applyFont="1" applyFill="1" applyBorder="1" applyAlignment="1">
      <alignment vertical="center"/>
      <protection/>
    </xf>
    <xf numFmtId="0" fontId="55" fillId="0" borderId="0" xfId="699" applyNumberFormat="1" applyFont="1" applyFill="1" applyBorder="1" applyAlignment="1">
      <alignment horizontal="left" vertical="center"/>
      <protection/>
    </xf>
    <xf numFmtId="0" fontId="46" fillId="0" borderId="0" xfId="697" applyNumberFormat="1" applyFont="1" applyFill="1">
      <alignment vertical="center"/>
      <protection/>
    </xf>
    <xf numFmtId="0" fontId="46" fillId="0" borderId="0" xfId="697" applyNumberFormat="1" applyFont="1" applyFill="1" applyAlignment="1">
      <alignment horizontal="right" vertical="center"/>
      <protection/>
    </xf>
    <xf numFmtId="0" fontId="46" fillId="0" borderId="0" xfId="596" applyNumberFormat="1" applyFont="1" applyFill="1" applyBorder="1" applyAlignment="1">
      <alignment horizontal="right" vertical="center"/>
      <protection/>
    </xf>
    <xf numFmtId="0" fontId="46" fillId="0" borderId="0" xfId="596" applyNumberFormat="1" applyFont="1" applyFill="1" applyBorder="1" applyAlignment="1">
      <alignment vertical="center"/>
      <protection/>
    </xf>
    <xf numFmtId="0" fontId="55" fillId="0" borderId="0" xfId="596" applyNumberFormat="1" applyFont="1" applyFill="1" applyAlignment="1">
      <alignment vertical="center"/>
      <protection/>
    </xf>
    <xf numFmtId="0" fontId="55" fillId="0" borderId="0" xfId="596" applyNumberFormat="1" applyFont="1" applyFill="1" applyBorder="1" applyAlignment="1">
      <alignment horizontal="right" vertical="center"/>
      <protection/>
    </xf>
    <xf numFmtId="0" fontId="55" fillId="0" borderId="0" xfId="596" applyNumberFormat="1" applyFont="1" applyFill="1" applyBorder="1" applyAlignment="1">
      <alignment vertical="center"/>
      <protection/>
    </xf>
    <xf numFmtId="0" fontId="46" fillId="0" borderId="0" xfId="601" applyNumberFormat="1" applyFont="1" applyFill="1" applyBorder="1" applyAlignment="1">
      <alignment vertical="center"/>
      <protection/>
    </xf>
    <xf numFmtId="0" fontId="46" fillId="0" borderId="0" xfId="601" applyNumberFormat="1" applyFont="1" applyFill="1" applyBorder="1" applyAlignment="1">
      <alignment horizontal="right" vertical="center"/>
      <protection/>
    </xf>
    <xf numFmtId="0" fontId="39" fillId="0" borderId="0" xfId="693" applyNumberFormat="1" applyFont="1" applyFill="1" applyBorder="1" applyAlignment="1">
      <alignment vertical="center"/>
      <protection/>
    </xf>
    <xf numFmtId="0" fontId="39" fillId="0" borderId="0" xfId="693" applyNumberFormat="1" applyFont="1" applyFill="1" applyBorder="1" applyAlignment="1">
      <alignment horizontal="right"/>
      <protection/>
    </xf>
    <xf numFmtId="0" fontId="62" fillId="0" borderId="0" xfId="0" applyNumberFormat="1" applyFont="1" applyAlignment="1">
      <alignment/>
    </xf>
    <xf numFmtId="0" fontId="62" fillId="0" borderId="0" xfId="651" applyFont="1" applyBorder="1">
      <alignment vertical="center"/>
      <protection/>
    </xf>
    <xf numFmtId="0" fontId="66" fillId="0" borderId="0" xfId="651" applyFont="1" applyFill="1" applyBorder="1" applyAlignment="1">
      <alignment vertical="center"/>
      <protection/>
    </xf>
    <xf numFmtId="0" fontId="135" fillId="0" borderId="47" xfId="651" applyFont="1" applyFill="1" applyBorder="1" applyAlignment="1">
      <alignment vertical="center"/>
      <protection/>
    </xf>
    <xf numFmtId="0" fontId="135" fillId="0" borderId="6" xfId="651" applyFont="1" applyFill="1" applyBorder="1" applyAlignment="1">
      <alignment vertical="center"/>
      <protection/>
    </xf>
    <xf numFmtId="0" fontId="66" fillId="0" borderId="6" xfId="651" applyFont="1" applyFill="1" applyBorder="1" applyAlignment="1">
      <alignment vertical="center"/>
      <protection/>
    </xf>
    <xf numFmtId="0" fontId="66" fillId="0" borderId="0" xfId="651" applyFont="1" applyFill="1" applyBorder="1" applyAlignment="1">
      <alignment horizontal="right" vertical="center"/>
      <protection/>
    </xf>
    <xf numFmtId="3" fontId="163" fillId="0" borderId="0" xfId="670" applyNumberFormat="1" applyFont="1" applyFill="1" applyBorder="1" applyAlignment="1">
      <alignment horizontal="right" vertical="center" wrapText="1"/>
      <protection/>
    </xf>
    <xf numFmtId="185" fontId="163" fillId="0" borderId="0" xfId="670" applyNumberFormat="1" applyFont="1" applyFill="1" applyBorder="1" applyAlignment="1">
      <alignment horizontal="right" vertical="center" wrapText="1"/>
      <protection/>
    </xf>
    <xf numFmtId="0" fontId="163" fillId="0" borderId="0" xfId="670" applyNumberFormat="1" applyFont="1" applyFill="1" applyBorder="1" applyAlignment="1">
      <alignment horizontal="right" vertical="center" wrapText="1"/>
      <protection/>
    </xf>
    <xf numFmtId="212" fontId="163" fillId="0" borderId="0" xfId="670" applyNumberFormat="1" applyFont="1" applyFill="1" applyBorder="1" applyAlignment="1">
      <alignment horizontal="right" vertical="center" wrapText="1"/>
      <protection/>
    </xf>
    <xf numFmtId="212" fontId="66" fillId="0" borderId="0" xfId="670" applyNumberFormat="1" applyFont="1" applyFill="1" applyBorder="1" applyAlignment="1">
      <alignment horizontal="right" vertical="center" wrapText="1"/>
      <protection/>
    </xf>
    <xf numFmtId="180" fontId="163" fillId="0" borderId="0" xfId="670" applyNumberFormat="1" applyFont="1" applyFill="1" applyBorder="1" applyAlignment="1">
      <alignment horizontal="right" vertical="center" wrapText="1"/>
      <protection/>
    </xf>
    <xf numFmtId="182" fontId="183" fillId="0" borderId="21" xfId="694" applyNumberFormat="1" applyFont="1" applyFill="1" applyBorder="1" applyAlignment="1">
      <alignment horizontal="center" vertical="center" shrinkToFit="1"/>
      <protection/>
    </xf>
    <xf numFmtId="182" fontId="183" fillId="0" borderId="2" xfId="694" applyNumberFormat="1" applyFont="1" applyFill="1" applyBorder="1" applyAlignment="1">
      <alignment horizontal="center" vertical="center" shrinkToFit="1"/>
      <protection/>
    </xf>
    <xf numFmtId="41" fontId="163" fillId="0" borderId="2" xfId="0" applyNumberFormat="1" applyFont="1" applyFill="1" applyBorder="1" applyAlignment="1">
      <alignment vertical="center"/>
    </xf>
    <xf numFmtId="41" fontId="163" fillId="0" borderId="0" xfId="630" applyNumberFormat="1" applyFont="1" applyFill="1" applyAlignment="1">
      <alignment vertical="center"/>
    </xf>
    <xf numFmtId="0" fontId="163" fillId="0" borderId="24" xfId="696" applyNumberFormat="1" applyFont="1" applyFill="1" applyBorder="1" applyAlignment="1">
      <alignment horizontal="center" vertical="center"/>
    </xf>
    <xf numFmtId="0" fontId="163" fillId="0" borderId="2" xfId="696" applyNumberFormat="1" applyFont="1" applyFill="1" applyBorder="1" applyAlignment="1">
      <alignment horizontal="center" vertical="center"/>
    </xf>
    <xf numFmtId="208" fontId="170" fillId="0" borderId="0" xfId="693" applyNumberFormat="1" applyFont="1" applyFill="1" applyBorder="1" applyAlignment="1">
      <alignment vertical="center"/>
      <protection/>
    </xf>
    <xf numFmtId="208" fontId="163" fillId="0" borderId="0" xfId="693" applyNumberFormat="1" applyFont="1" applyFill="1" applyBorder="1" applyAlignment="1">
      <alignment vertical="center"/>
      <protection/>
    </xf>
    <xf numFmtId="208" fontId="163" fillId="0" borderId="6" xfId="693" applyNumberFormat="1" applyFont="1" applyFill="1" applyBorder="1" applyAlignment="1">
      <alignment vertical="center"/>
      <protection/>
    </xf>
    <xf numFmtId="41" fontId="163" fillId="0" borderId="2" xfId="630" applyNumberFormat="1" applyFont="1" applyFill="1" applyBorder="1" applyAlignment="1">
      <alignment horizontal="right" vertical="center" wrapText="1"/>
    </xf>
    <xf numFmtId="41" fontId="163" fillId="0" borderId="0" xfId="630" applyNumberFormat="1" applyFont="1" applyFill="1" applyBorder="1" applyAlignment="1">
      <alignment horizontal="right" vertical="center" wrapText="1"/>
    </xf>
    <xf numFmtId="41" fontId="163" fillId="0" borderId="0" xfId="630" applyNumberFormat="1" applyFont="1" applyFill="1" applyBorder="1" applyAlignment="1">
      <alignment horizontal="right" vertical="center"/>
    </xf>
    <xf numFmtId="41" fontId="163" fillId="0" borderId="24" xfId="630" applyNumberFormat="1" applyFont="1" applyFill="1" applyBorder="1" applyAlignment="1">
      <alignment horizontal="right" vertical="center" wrapText="1"/>
    </xf>
    <xf numFmtId="41" fontId="163" fillId="0" borderId="20" xfId="630" applyNumberFormat="1" applyFont="1" applyFill="1" applyBorder="1" applyAlignment="1">
      <alignment horizontal="right" vertical="center" wrapText="1"/>
    </xf>
    <xf numFmtId="41" fontId="163" fillId="0" borderId="6" xfId="630" applyNumberFormat="1" applyFont="1" applyFill="1" applyBorder="1" applyAlignment="1">
      <alignment horizontal="right" vertical="center" wrapText="1"/>
    </xf>
    <xf numFmtId="41" fontId="163" fillId="0" borderId="6" xfId="630" applyNumberFormat="1" applyFont="1" applyFill="1" applyBorder="1" applyAlignment="1">
      <alignment horizontal="right" vertical="center"/>
    </xf>
    <xf numFmtId="41" fontId="163" fillId="0" borderId="19" xfId="630" applyNumberFormat="1" applyFont="1" applyFill="1" applyBorder="1" applyAlignment="1">
      <alignment horizontal="right" vertical="center" wrapText="1"/>
    </xf>
    <xf numFmtId="41" fontId="170" fillId="0" borderId="24" xfId="696" applyNumberFormat="1" applyFont="1" applyFill="1" applyBorder="1" applyAlignment="1">
      <alignment horizontal="right" vertical="center"/>
    </xf>
    <xf numFmtId="0" fontId="170" fillId="0" borderId="24" xfId="671" applyNumberFormat="1" applyFont="1" applyFill="1" applyBorder="1" applyAlignment="1">
      <alignment horizontal="center" vertical="center"/>
      <protection/>
    </xf>
    <xf numFmtId="41" fontId="170" fillId="0" borderId="0" xfId="671" applyNumberFormat="1" applyFont="1" applyFill="1" applyBorder="1" applyAlignment="1">
      <alignment horizontal="center" vertical="center" shrinkToFit="1"/>
      <protection/>
    </xf>
    <xf numFmtId="41" fontId="170" fillId="0" borderId="0" xfId="676" applyNumberFormat="1" applyFont="1" applyFill="1" applyBorder="1" applyAlignment="1">
      <alignment horizontal="right" vertical="center" shrinkToFit="1"/>
      <protection/>
    </xf>
    <xf numFmtId="41" fontId="170" fillId="0" borderId="45" xfId="676" applyNumberFormat="1" applyFont="1" applyFill="1" applyBorder="1" applyAlignment="1">
      <alignment horizontal="right" vertical="center" shrinkToFit="1"/>
      <protection/>
    </xf>
    <xf numFmtId="0" fontId="170" fillId="0" borderId="46" xfId="599" applyNumberFormat="1" applyFont="1" applyFill="1" applyBorder="1" applyAlignment="1" quotePrefix="1">
      <alignment horizontal="center" vertical="center"/>
      <protection/>
    </xf>
    <xf numFmtId="0" fontId="170" fillId="0" borderId="24" xfId="599" applyNumberFormat="1" applyFont="1" applyFill="1" applyBorder="1" applyAlignment="1" quotePrefix="1">
      <alignment horizontal="center" vertical="center"/>
      <protection/>
    </xf>
    <xf numFmtId="0" fontId="170" fillId="0" borderId="2" xfId="599" applyNumberFormat="1" applyFont="1" applyFill="1" applyBorder="1" applyAlignment="1" quotePrefix="1">
      <alignment horizontal="center" vertical="center"/>
      <protection/>
    </xf>
    <xf numFmtId="0" fontId="70" fillId="0" borderId="0" xfId="599" applyNumberFormat="1" applyFont="1" applyFill="1" applyBorder="1" applyAlignment="1">
      <alignment vertical="center"/>
      <protection/>
    </xf>
    <xf numFmtId="0" fontId="163" fillId="0" borderId="24" xfId="684" applyNumberFormat="1" applyFont="1" applyFill="1" applyBorder="1" applyAlignment="1" quotePrefix="1">
      <alignment horizontal="center" vertical="center" shrinkToFit="1"/>
      <protection/>
    </xf>
    <xf numFmtId="41" fontId="163" fillId="0" borderId="0" xfId="684" applyNumberFormat="1" applyFont="1" applyFill="1" applyBorder="1" applyAlignment="1">
      <alignment vertical="center" shrinkToFit="1"/>
      <protection/>
    </xf>
    <xf numFmtId="41" fontId="163" fillId="0" borderId="0" xfId="684" applyNumberFormat="1" applyFont="1" applyFill="1" applyBorder="1" applyAlignment="1">
      <alignment horizontal="center" vertical="center" shrinkToFit="1"/>
      <protection/>
    </xf>
    <xf numFmtId="194" fontId="163" fillId="0" borderId="0" xfId="684" applyNumberFormat="1" applyFont="1" applyFill="1" applyBorder="1" applyAlignment="1">
      <alignment horizontal="center" vertical="center" shrinkToFit="1"/>
      <protection/>
    </xf>
    <xf numFmtId="180" fontId="163" fillId="0" borderId="0" xfId="684" applyNumberFormat="1" applyFont="1" applyFill="1" applyBorder="1" applyAlignment="1">
      <alignment horizontal="center" vertical="center" shrinkToFit="1"/>
      <protection/>
    </xf>
    <xf numFmtId="2" fontId="163" fillId="0" borderId="0" xfId="684" applyNumberFormat="1" applyFont="1" applyFill="1" applyBorder="1" applyAlignment="1">
      <alignment horizontal="right" vertical="center" shrinkToFit="1"/>
      <protection/>
    </xf>
    <xf numFmtId="181" fontId="163" fillId="0" borderId="0" xfId="523" applyNumberFormat="1" applyFont="1" applyFill="1" applyBorder="1" applyAlignment="1" quotePrefix="1">
      <alignment horizontal="right" vertical="center" shrinkToFit="1"/>
    </xf>
    <xf numFmtId="0" fontId="163" fillId="0" borderId="2" xfId="684" applyNumberFormat="1" applyFont="1" applyFill="1" applyBorder="1" applyAlignment="1">
      <alignment horizontal="center" vertical="center" shrinkToFit="1"/>
      <protection/>
    </xf>
    <xf numFmtId="0" fontId="170" fillId="0" borderId="24" xfId="684" applyNumberFormat="1" applyFont="1" applyFill="1" applyBorder="1" applyAlignment="1" quotePrefix="1">
      <alignment horizontal="center" vertical="center" shrinkToFit="1"/>
      <protection/>
    </xf>
    <xf numFmtId="41" fontId="170" fillId="0" borderId="0" xfId="684" applyNumberFormat="1" applyFont="1" applyFill="1" applyBorder="1" applyAlignment="1">
      <alignment vertical="center" shrinkToFit="1"/>
      <protection/>
    </xf>
    <xf numFmtId="41" fontId="170" fillId="0" borderId="0" xfId="684" applyNumberFormat="1" applyFont="1" applyFill="1" applyBorder="1" applyAlignment="1">
      <alignment horizontal="center" vertical="center" shrinkToFit="1"/>
      <protection/>
    </xf>
    <xf numFmtId="194" fontId="170" fillId="0" borderId="0" xfId="684" applyNumberFormat="1" applyFont="1" applyFill="1" applyBorder="1" applyAlignment="1">
      <alignment horizontal="center" vertical="center" shrinkToFit="1"/>
      <protection/>
    </xf>
    <xf numFmtId="180" fontId="170" fillId="0" borderId="0" xfId="684" applyNumberFormat="1" applyFont="1" applyFill="1" applyBorder="1" applyAlignment="1">
      <alignment horizontal="center" vertical="center" shrinkToFit="1"/>
      <protection/>
    </xf>
    <xf numFmtId="2" fontId="170" fillId="0" borderId="0" xfId="684" applyNumberFormat="1" applyFont="1" applyFill="1" applyBorder="1" applyAlignment="1">
      <alignment horizontal="right" vertical="center" shrinkToFit="1"/>
      <protection/>
    </xf>
    <xf numFmtId="181" fontId="170" fillId="0" borderId="0" xfId="523" applyNumberFormat="1" applyFont="1" applyFill="1" applyBorder="1" applyAlignment="1" quotePrefix="1">
      <alignment horizontal="right" vertical="center" shrinkToFit="1"/>
    </xf>
    <xf numFmtId="0" fontId="170" fillId="0" borderId="2" xfId="684" applyNumberFormat="1" applyFont="1" applyFill="1" applyBorder="1" applyAlignment="1">
      <alignment horizontal="center" vertical="center" shrinkToFit="1"/>
      <protection/>
    </xf>
    <xf numFmtId="41" fontId="163" fillId="0" borderId="19" xfId="0" applyNumberFormat="1" applyFont="1" applyFill="1" applyBorder="1" applyAlignment="1">
      <alignment vertical="center"/>
    </xf>
    <xf numFmtId="41" fontId="163" fillId="0" borderId="0" xfId="630" applyNumberFormat="1" applyFont="1" applyFill="1" applyBorder="1" applyAlignment="1">
      <alignment vertical="center"/>
    </xf>
    <xf numFmtId="41" fontId="163" fillId="0" borderId="19" xfId="630" applyNumberFormat="1" applyFont="1" applyFill="1" applyBorder="1" applyAlignment="1">
      <alignment vertical="center"/>
    </xf>
    <xf numFmtId="41" fontId="163" fillId="0" borderId="26" xfId="630" applyNumberFormat="1" applyFont="1" applyFill="1" applyBorder="1" applyAlignment="1">
      <alignment vertical="center"/>
    </xf>
    <xf numFmtId="41" fontId="170" fillId="0" borderId="21" xfId="702" applyNumberFormat="1" applyFont="1" applyFill="1" applyBorder="1" applyAlignment="1">
      <alignment horizontal="center" vertical="center"/>
      <protection/>
    </xf>
    <xf numFmtId="0" fontId="163" fillId="0" borderId="2" xfId="619" applyFont="1" applyBorder="1">
      <alignment vertical="center"/>
      <protection/>
    </xf>
    <xf numFmtId="0" fontId="164" fillId="0" borderId="38" xfId="694" applyFont="1" applyFill="1" applyBorder="1" applyAlignment="1">
      <alignment horizontal="center" vertical="center"/>
      <protection/>
    </xf>
    <xf numFmtId="0" fontId="164" fillId="0" borderId="0" xfId="693" applyNumberFormat="1" applyFont="1" applyFill="1" applyBorder="1" applyAlignment="1">
      <alignment horizontal="left" vertical="center"/>
      <protection/>
    </xf>
    <xf numFmtId="41" fontId="163" fillId="0" borderId="19" xfId="0" applyNumberFormat="1" applyFont="1" applyFill="1" applyBorder="1" applyAlignment="1">
      <alignment horizontal="center" vertical="center"/>
    </xf>
    <xf numFmtId="0" fontId="163" fillId="0" borderId="2" xfId="0" applyFont="1" applyBorder="1" applyAlignment="1">
      <alignment vertical="center"/>
    </xf>
    <xf numFmtId="0" fontId="163" fillId="0" borderId="19" xfId="702" applyFont="1" applyFill="1" applyBorder="1" applyAlignment="1">
      <alignment horizontal="center" vertical="center"/>
      <protection/>
    </xf>
    <xf numFmtId="0" fontId="163" fillId="0" borderId="20" xfId="0" applyFont="1" applyBorder="1" applyAlignment="1">
      <alignment vertical="center"/>
    </xf>
    <xf numFmtId="182" fontId="164" fillId="0" borderId="20" xfId="694" applyNumberFormat="1" applyFont="1" applyFill="1" applyBorder="1" applyAlignment="1">
      <alignment horizontal="center" vertical="center" shrinkToFit="1"/>
      <protection/>
    </xf>
    <xf numFmtId="182" fontId="181" fillId="0" borderId="0" xfId="693" applyNumberFormat="1" applyFont="1" applyFill="1" applyBorder="1" applyAlignment="1">
      <alignment horizontal="center" vertical="center"/>
      <protection/>
    </xf>
    <xf numFmtId="182" fontId="164" fillId="0" borderId="0" xfId="693" applyNumberFormat="1" applyFont="1" applyFill="1" applyBorder="1" applyAlignment="1">
      <alignment horizontal="center" vertical="center"/>
      <protection/>
    </xf>
    <xf numFmtId="182" fontId="164" fillId="0" borderId="0" xfId="693" applyNumberFormat="1" applyFont="1" applyFill="1" applyAlignment="1">
      <alignment horizontal="center" vertical="center"/>
      <protection/>
    </xf>
    <xf numFmtId="0" fontId="165" fillId="0" borderId="0" xfId="694" applyFont="1" applyFill="1" applyBorder="1" applyAlignment="1">
      <alignment horizontal="center" vertical="center"/>
      <protection/>
    </xf>
    <xf numFmtId="182" fontId="165" fillId="0" borderId="0" xfId="694" applyNumberFormat="1" applyFont="1" applyFill="1" applyAlignment="1">
      <alignment horizontal="center" vertical="center" shrinkToFit="1"/>
      <protection/>
    </xf>
    <xf numFmtId="182" fontId="165" fillId="0" borderId="0" xfId="694" applyNumberFormat="1" applyFont="1" applyFill="1" applyBorder="1" applyAlignment="1">
      <alignment horizontal="center" vertical="center" shrinkToFit="1"/>
      <protection/>
    </xf>
    <xf numFmtId="182" fontId="165" fillId="0" borderId="0" xfId="694" applyNumberFormat="1" applyFont="1" applyFill="1" applyBorder="1" applyAlignment="1">
      <alignment horizontal="center" vertical="center"/>
      <protection/>
    </xf>
    <xf numFmtId="182" fontId="164" fillId="0" borderId="0" xfId="694" applyNumberFormat="1" applyFont="1" applyFill="1" applyBorder="1" applyAlignment="1">
      <alignment horizontal="center" vertical="center"/>
      <protection/>
    </xf>
    <xf numFmtId="182" fontId="164" fillId="0" borderId="0" xfId="694" applyNumberFormat="1" applyFont="1" applyFill="1" applyAlignment="1">
      <alignment horizontal="center" vertical="center"/>
      <protection/>
    </xf>
    <xf numFmtId="182" fontId="180" fillId="0" borderId="0" xfId="694" applyNumberFormat="1" applyFont="1" applyFill="1" applyBorder="1" applyAlignment="1">
      <alignment horizontal="center" vertical="center"/>
      <protection/>
    </xf>
    <xf numFmtId="182" fontId="180" fillId="0" borderId="23" xfId="694" applyNumberFormat="1" applyFont="1" applyFill="1" applyBorder="1" applyAlignment="1">
      <alignment horizontal="center" vertical="center"/>
      <protection/>
    </xf>
    <xf numFmtId="182" fontId="180" fillId="0" borderId="2" xfId="694" applyNumberFormat="1" applyFont="1" applyFill="1" applyBorder="1" applyAlignment="1">
      <alignment horizontal="right" vertical="center"/>
      <protection/>
    </xf>
    <xf numFmtId="0" fontId="163" fillId="0" borderId="21" xfId="0" applyFont="1" applyBorder="1" applyAlignment="1">
      <alignment vertical="center"/>
    </xf>
    <xf numFmtId="41" fontId="163" fillId="0" borderId="20" xfId="0" applyNumberFormat="1" applyFont="1" applyFill="1" applyBorder="1" applyAlignment="1">
      <alignment vertical="center"/>
    </xf>
    <xf numFmtId="41" fontId="163" fillId="0" borderId="21" xfId="0" applyNumberFormat="1" applyFont="1" applyFill="1" applyBorder="1" applyAlignment="1">
      <alignment vertical="center"/>
    </xf>
    <xf numFmtId="0" fontId="163" fillId="0" borderId="2" xfId="0" applyFont="1" applyFill="1" applyBorder="1" applyAlignment="1">
      <alignment vertical="center"/>
    </xf>
    <xf numFmtId="0" fontId="163" fillId="0" borderId="24" xfId="0" applyFont="1" applyFill="1" applyBorder="1" applyAlignment="1">
      <alignment vertical="center"/>
    </xf>
    <xf numFmtId="41" fontId="163" fillId="0" borderId="24" xfId="505" applyNumberFormat="1" applyFont="1" applyFill="1" applyBorder="1" applyAlignment="1">
      <alignment horizontal="right"/>
    </xf>
    <xf numFmtId="41" fontId="163" fillId="0" borderId="0" xfId="505" applyNumberFormat="1" applyFont="1" applyFill="1" applyBorder="1" applyAlignment="1">
      <alignment horizontal="right"/>
    </xf>
    <xf numFmtId="0" fontId="163" fillId="0" borderId="20" xfId="0" applyFont="1" applyFill="1" applyBorder="1" applyAlignment="1">
      <alignment vertical="center"/>
    </xf>
    <xf numFmtId="41" fontId="163" fillId="0" borderId="19" xfId="505" applyNumberFormat="1" applyFont="1" applyFill="1" applyBorder="1" applyAlignment="1">
      <alignment horizontal="right"/>
    </xf>
    <xf numFmtId="0" fontId="163" fillId="0" borderId="21" xfId="0" applyFont="1" applyFill="1" applyBorder="1" applyAlignment="1">
      <alignment vertical="center"/>
    </xf>
    <xf numFmtId="41" fontId="163" fillId="0" borderId="26" xfId="505" applyNumberFormat="1" applyFont="1" applyFill="1" applyBorder="1" applyAlignment="1">
      <alignment horizontal="right"/>
    </xf>
    <xf numFmtId="216" fontId="183" fillId="0" borderId="0" xfId="622" applyNumberFormat="1" applyFont="1" applyFill="1" applyBorder="1" applyAlignment="1">
      <alignment horizontal="right" vertical="center"/>
      <protection/>
    </xf>
    <xf numFmtId="0" fontId="170" fillId="0" borderId="24" xfId="601" applyNumberFormat="1" applyFont="1" applyFill="1" applyBorder="1" applyAlignment="1">
      <alignment horizontal="center" vertical="center"/>
      <protection/>
    </xf>
    <xf numFmtId="0" fontId="163" fillId="0" borderId="24" xfId="601" applyNumberFormat="1" applyFont="1" applyFill="1" applyBorder="1" applyAlignment="1">
      <alignment horizontal="center" vertical="center"/>
      <protection/>
    </xf>
    <xf numFmtId="216" fontId="170" fillId="0" borderId="0" xfId="622" applyNumberFormat="1" applyFont="1" applyFill="1" applyBorder="1" applyAlignment="1">
      <alignment horizontal="right" vertical="center"/>
      <protection/>
    </xf>
    <xf numFmtId="216" fontId="163" fillId="0" borderId="0" xfId="622" applyNumberFormat="1" applyFont="1" applyFill="1" applyBorder="1" applyAlignment="1">
      <alignment horizontal="right" vertical="center"/>
      <protection/>
    </xf>
    <xf numFmtId="0" fontId="164" fillId="0" borderId="39" xfId="694" applyFont="1" applyFill="1" applyBorder="1" applyAlignment="1">
      <alignment horizontal="right" vertical="center"/>
      <protection/>
    </xf>
    <xf numFmtId="0" fontId="70" fillId="0" borderId="2" xfId="505" applyFont="1" applyFill="1" applyBorder="1" applyAlignment="1">
      <alignment horizontal="center" shrinkToFit="1"/>
    </xf>
    <xf numFmtId="0" fontId="170" fillId="0" borderId="21" xfId="693" applyFont="1" applyFill="1" applyBorder="1" applyAlignment="1">
      <alignment horizontal="center" vertical="center"/>
      <protection/>
    </xf>
    <xf numFmtId="0" fontId="37" fillId="0" borderId="31" xfId="596" applyNumberFormat="1" applyFont="1" applyFill="1" applyBorder="1" applyAlignment="1">
      <alignment horizontal="centerContinuous" vertical="center" wrapText="1"/>
      <protection/>
    </xf>
    <xf numFmtId="0" fontId="66" fillId="0" borderId="0" xfId="0" applyNumberFormat="1" applyFont="1" applyAlignment="1">
      <alignment/>
    </xf>
    <xf numFmtId="0" fontId="163" fillId="0" borderId="26" xfId="651" applyFont="1" applyFill="1" applyBorder="1" applyAlignment="1">
      <alignment horizontal="center" vertical="center" wrapText="1"/>
      <protection/>
    </xf>
    <xf numFmtId="0" fontId="163" fillId="0" borderId="25" xfId="651" applyFont="1" applyFill="1" applyBorder="1" applyAlignment="1">
      <alignment horizontal="center" vertical="center" wrapText="1"/>
      <protection/>
    </xf>
    <xf numFmtId="38" fontId="163" fillId="0" borderId="25" xfId="585" applyNumberFormat="1" applyFont="1" applyFill="1" applyBorder="1" applyAlignment="1">
      <alignment horizontal="center" vertical="center" wrapText="1"/>
    </xf>
    <xf numFmtId="0" fontId="163" fillId="0" borderId="34" xfId="651" applyFont="1" applyFill="1" applyBorder="1" applyAlignment="1">
      <alignment horizontal="center" vertical="center" wrapText="1"/>
      <protection/>
    </xf>
    <xf numFmtId="0" fontId="163" fillId="0" borderId="24" xfId="651" applyFont="1" applyFill="1" applyBorder="1" applyAlignment="1">
      <alignment horizontal="center" vertical="center" wrapText="1"/>
      <protection/>
    </xf>
    <xf numFmtId="0" fontId="163" fillId="0" borderId="0" xfId="651" applyFont="1" applyFill="1" applyBorder="1" applyAlignment="1">
      <alignment horizontal="center" vertical="center" wrapText="1"/>
      <protection/>
    </xf>
    <xf numFmtId="3" fontId="163" fillId="0" borderId="0" xfId="651" applyNumberFormat="1" applyFont="1" applyFill="1" applyBorder="1" applyAlignment="1">
      <alignment horizontal="center" vertical="center" wrapText="1"/>
      <protection/>
    </xf>
    <xf numFmtId="0" fontId="163" fillId="0" borderId="35" xfId="651" applyFont="1" applyFill="1" applyBorder="1" applyAlignment="1">
      <alignment horizontal="center" vertical="center" wrapText="1"/>
      <protection/>
    </xf>
    <xf numFmtId="0" fontId="170" fillId="0" borderId="19" xfId="651" applyFont="1" applyFill="1" applyBorder="1" applyAlignment="1">
      <alignment horizontal="center" vertical="center"/>
      <protection/>
    </xf>
    <xf numFmtId="0" fontId="170" fillId="0" borderId="6" xfId="651" applyFont="1" applyFill="1" applyBorder="1" applyAlignment="1">
      <alignment horizontal="center" vertical="center" wrapText="1"/>
      <protection/>
    </xf>
    <xf numFmtId="3" fontId="170" fillId="0" borderId="6" xfId="651" applyNumberFormat="1" applyFont="1" applyFill="1" applyBorder="1" applyAlignment="1">
      <alignment horizontal="center" vertical="center" wrapText="1"/>
      <protection/>
    </xf>
    <xf numFmtId="0" fontId="170" fillId="0" borderId="41" xfId="651" applyFont="1" applyFill="1" applyBorder="1" applyAlignment="1">
      <alignment horizontal="center" vertical="center" wrapText="1"/>
      <protection/>
    </xf>
    <xf numFmtId="0" fontId="70" fillId="0" borderId="0" xfId="0" applyNumberFormat="1" applyFont="1" applyAlignment="1">
      <alignment/>
    </xf>
    <xf numFmtId="0" fontId="163" fillId="0" borderId="39" xfId="601" applyNumberFormat="1" applyFont="1" applyFill="1" applyBorder="1" applyAlignment="1">
      <alignment horizontal="center" vertical="center" wrapText="1" shrinkToFit="1"/>
      <protection/>
    </xf>
    <xf numFmtId="0" fontId="41" fillId="0" borderId="0" xfId="681" applyNumberFormat="1" applyFont="1" applyFill="1" applyAlignment="1">
      <alignment horizontal="center" vertical="center"/>
      <protection/>
    </xf>
    <xf numFmtId="0" fontId="37" fillId="0" borderId="40" xfId="681" applyNumberFormat="1" applyFont="1" applyFill="1" applyBorder="1" applyAlignment="1">
      <alignment horizontal="center" vertical="center" wrapText="1"/>
      <protection/>
    </xf>
    <xf numFmtId="0" fontId="163" fillId="0" borderId="24" xfId="681" applyNumberFormat="1" applyFont="1" applyFill="1" applyBorder="1" applyAlignment="1">
      <alignment horizontal="center" vertical="center" wrapText="1"/>
      <protection/>
    </xf>
    <xf numFmtId="0" fontId="163" fillId="0" borderId="38" xfId="681" applyNumberFormat="1" applyFont="1" applyFill="1" applyBorder="1" applyAlignment="1">
      <alignment horizontal="center" vertical="center" wrapText="1"/>
      <protection/>
    </xf>
    <xf numFmtId="0" fontId="163" fillId="0" borderId="31" xfId="681" applyNumberFormat="1" applyFont="1" applyFill="1" applyBorder="1" applyAlignment="1">
      <alignment horizontal="center" vertical="center" wrapText="1"/>
      <protection/>
    </xf>
    <xf numFmtId="0" fontId="163" fillId="0" borderId="2" xfId="681" applyNumberFormat="1" applyFont="1" applyFill="1" applyBorder="1" applyAlignment="1">
      <alignment horizontal="center" vertical="center" wrapText="1"/>
      <protection/>
    </xf>
    <xf numFmtId="0" fontId="163" fillId="0" borderId="39" xfId="681" applyNumberFormat="1" applyFont="1" applyFill="1" applyBorder="1" applyAlignment="1">
      <alignment horizontal="center" vertical="center" wrapText="1"/>
      <protection/>
    </xf>
    <xf numFmtId="0" fontId="63" fillId="0" borderId="0" xfId="693" applyFont="1" applyFill="1" applyBorder="1" applyAlignment="1">
      <alignment horizontal="center" vertical="center"/>
      <protection/>
    </xf>
    <xf numFmtId="0" fontId="73" fillId="0" borderId="0" xfId="696" applyFont="1" applyFill="1" applyAlignment="1">
      <alignment horizontal="center" vertical="center"/>
    </xf>
    <xf numFmtId="0" fontId="74" fillId="0" borderId="0" xfId="693" applyFont="1" applyFill="1" applyAlignment="1">
      <alignment horizontal="center" vertical="center"/>
      <protection/>
    </xf>
    <xf numFmtId="0" fontId="76" fillId="0" borderId="0" xfId="696" applyFont="1" applyFill="1" applyAlignment="1">
      <alignment horizontal="center" vertical="center"/>
    </xf>
    <xf numFmtId="41" fontId="163" fillId="0" borderId="40" xfId="693" applyNumberFormat="1" applyFont="1" applyFill="1" applyBorder="1" applyAlignment="1">
      <alignment horizontal="center" vertical="center" wrapText="1"/>
      <protection/>
    </xf>
    <xf numFmtId="0" fontId="163" fillId="0" borderId="24" xfId="696" applyFont="1" applyFill="1" applyBorder="1" applyAlignment="1">
      <alignment horizontal="center" vertical="center"/>
    </xf>
    <xf numFmtId="0" fontId="163" fillId="0" borderId="38" xfId="696" applyFont="1" applyFill="1" applyBorder="1" applyAlignment="1">
      <alignment horizontal="center" vertical="center"/>
    </xf>
    <xf numFmtId="0" fontId="163" fillId="0" borderId="31" xfId="693" applyFont="1" applyFill="1" applyBorder="1" applyAlignment="1">
      <alignment horizontal="center" vertical="center" wrapText="1"/>
      <protection/>
    </xf>
    <xf numFmtId="0" fontId="163" fillId="0" borderId="2" xfId="696" applyFont="1" applyFill="1" applyBorder="1" applyAlignment="1">
      <alignment horizontal="center" vertical="center" wrapText="1"/>
    </xf>
    <xf numFmtId="0" fontId="163" fillId="0" borderId="39" xfId="696" applyFont="1" applyFill="1" applyBorder="1" applyAlignment="1">
      <alignment horizontal="center" vertical="center" wrapText="1"/>
    </xf>
    <xf numFmtId="0" fontId="62" fillId="0" borderId="0" xfId="693" applyNumberFormat="1" applyFont="1" applyFill="1" applyBorder="1" applyAlignment="1">
      <alignment horizontal="left" vertical="center"/>
      <protection/>
    </xf>
    <xf numFmtId="41" fontId="163" fillId="0" borderId="29" xfId="693" applyNumberFormat="1" applyFont="1" applyFill="1" applyBorder="1" applyAlignment="1">
      <alignment horizontal="center" vertical="center"/>
      <protection/>
    </xf>
    <xf numFmtId="41" fontId="163" fillId="0" borderId="30" xfId="693" applyNumberFormat="1" applyFont="1" applyFill="1" applyBorder="1" applyAlignment="1">
      <alignment horizontal="center" vertical="center"/>
      <protection/>
    </xf>
    <xf numFmtId="41" fontId="163" fillId="0" borderId="28" xfId="693" applyNumberFormat="1" applyFont="1" applyFill="1" applyBorder="1" applyAlignment="1">
      <alignment horizontal="center" vertical="center"/>
      <protection/>
    </xf>
    <xf numFmtId="0" fontId="164" fillId="0" borderId="0" xfId="704" applyFont="1" applyFill="1" applyBorder="1" applyAlignment="1">
      <alignment horizontal="left" vertical="center" wrapText="1"/>
    </xf>
    <xf numFmtId="0" fontId="164" fillId="0" borderId="0" xfId="693" applyNumberFormat="1" applyFont="1" applyFill="1" applyBorder="1" applyAlignment="1">
      <alignment horizontal="left" vertical="center"/>
      <protection/>
    </xf>
    <xf numFmtId="0" fontId="63" fillId="0" borderId="0" xfId="694" applyFont="1" applyFill="1" applyBorder="1" applyAlignment="1">
      <alignment horizontal="center" vertical="center"/>
      <protection/>
    </xf>
    <xf numFmtId="182" fontId="63" fillId="0" borderId="0" xfId="694" applyNumberFormat="1" applyFont="1" applyFill="1" applyAlignment="1">
      <alignment horizontal="center" vertical="center" shrinkToFit="1"/>
      <protection/>
    </xf>
    <xf numFmtId="41" fontId="164" fillId="0" borderId="32" xfId="693" applyNumberFormat="1" applyFont="1" applyFill="1" applyBorder="1" applyAlignment="1">
      <alignment horizontal="center" vertical="center" wrapText="1"/>
      <protection/>
    </xf>
    <xf numFmtId="41" fontId="164" fillId="0" borderId="35" xfId="693" applyNumberFormat="1" applyFont="1" applyFill="1" applyBorder="1" applyAlignment="1">
      <alignment horizontal="center" vertical="center" wrapText="1"/>
      <protection/>
    </xf>
    <xf numFmtId="41" fontId="164" fillId="0" borderId="37" xfId="693" applyNumberFormat="1" applyFont="1" applyFill="1" applyBorder="1" applyAlignment="1">
      <alignment horizontal="center" vertical="center" wrapText="1"/>
      <protection/>
    </xf>
    <xf numFmtId="182" fontId="63" fillId="0" borderId="0" xfId="694" applyNumberFormat="1" applyFont="1" applyFill="1" applyBorder="1" applyAlignment="1">
      <alignment horizontal="center" vertical="center" shrinkToFit="1"/>
      <protection/>
    </xf>
    <xf numFmtId="182" fontId="63" fillId="0" borderId="0" xfId="694" applyNumberFormat="1" applyFont="1" applyFill="1" applyAlignment="1">
      <alignment horizontal="center" vertical="center"/>
      <protection/>
    </xf>
    <xf numFmtId="0" fontId="177" fillId="0" borderId="0" xfId="694" applyFont="1" applyFill="1" applyBorder="1" applyAlignment="1">
      <alignment horizontal="center" vertical="center"/>
      <protection/>
    </xf>
    <xf numFmtId="182" fontId="177" fillId="0" borderId="0" xfId="694" applyNumberFormat="1" applyFont="1" applyFill="1" applyAlignment="1">
      <alignment horizontal="center" vertical="center" shrinkToFit="1"/>
      <protection/>
    </xf>
    <xf numFmtId="182" fontId="177" fillId="0" borderId="0" xfId="694" applyNumberFormat="1" applyFont="1" applyFill="1" applyBorder="1" applyAlignment="1">
      <alignment horizontal="center" vertical="center" shrinkToFit="1"/>
      <protection/>
    </xf>
    <xf numFmtId="0" fontId="184" fillId="0" borderId="0" xfId="696" applyFont="1" applyFill="1" applyAlignment="1">
      <alignment horizontal="center" vertical="center"/>
    </xf>
    <xf numFmtId="191" fontId="177" fillId="0" borderId="0" xfId="694" applyNumberFormat="1" applyFont="1" applyFill="1" applyBorder="1" applyAlignment="1">
      <alignment horizontal="center" vertical="center" shrinkToFit="1"/>
      <protection/>
    </xf>
    <xf numFmtId="186" fontId="163" fillId="0" borderId="28" xfId="535" applyNumberFormat="1" applyFont="1" applyFill="1" applyBorder="1" applyAlignment="1">
      <alignment horizontal="center" vertical="center" shrinkToFit="1"/>
    </xf>
    <xf numFmtId="186" fontId="163" fillId="0" borderId="30" xfId="535" applyNumberFormat="1" applyFont="1" applyFill="1" applyBorder="1" applyAlignment="1">
      <alignment horizontal="center" vertical="center" shrinkToFit="1"/>
    </xf>
    <xf numFmtId="186" fontId="163" fillId="0" borderId="29" xfId="535" applyNumberFormat="1" applyFont="1" applyFill="1" applyBorder="1" applyAlignment="1">
      <alignment horizontal="center" vertical="center" shrinkToFit="1"/>
    </xf>
    <xf numFmtId="0" fontId="177" fillId="0" borderId="0" xfId="693" applyFont="1" applyFill="1" applyBorder="1" applyAlignment="1">
      <alignment horizontal="center" vertical="center"/>
      <protection/>
    </xf>
    <xf numFmtId="0" fontId="63" fillId="0" borderId="0" xfId="693" applyFont="1" applyFill="1" applyAlignment="1">
      <alignment horizontal="center" vertical="center"/>
      <protection/>
    </xf>
    <xf numFmtId="0" fontId="62" fillId="0" borderId="0" xfId="696" applyNumberFormat="1" applyFont="1" applyFill="1" applyAlignment="1">
      <alignment horizontal="left" vertical="center"/>
    </xf>
    <xf numFmtId="0" fontId="163" fillId="0" borderId="31" xfId="696" applyNumberFormat="1" applyFont="1" applyFill="1" applyBorder="1" applyAlignment="1">
      <alignment horizontal="center" vertical="center"/>
    </xf>
    <xf numFmtId="0" fontId="163" fillId="0" borderId="27" xfId="696" applyNumberFormat="1" applyFont="1" applyFill="1" applyBorder="1" applyAlignment="1">
      <alignment horizontal="center" vertical="center"/>
    </xf>
    <xf numFmtId="0" fontId="163" fillId="0" borderId="40" xfId="696" applyNumberFormat="1" applyFont="1" applyFill="1" applyBorder="1" applyAlignment="1">
      <alignment horizontal="center" vertical="center"/>
    </xf>
    <xf numFmtId="0" fontId="163" fillId="0" borderId="32" xfId="696" applyNumberFormat="1" applyFont="1" applyFill="1" applyBorder="1" applyAlignment="1">
      <alignment horizontal="center" vertical="center"/>
    </xf>
    <xf numFmtId="0" fontId="63" fillId="0" borderId="0" xfId="696" applyNumberFormat="1" applyFont="1" applyFill="1" applyAlignment="1">
      <alignment horizontal="center" vertical="center"/>
    </xf>
    <xf numFmtId="0" fontId="172" fillId="0" borderId="40" xfId="696" applyNumberFormat="1" applyFont="1" applyFill="1" applyBorder="1" applyAlignment="1">
      <alignment horizontal="center" vertical="center"/>
    </xf>
    <xf numFmtId="0" fontId="163" fillId="0" borderId="24" xfId="696" applyNumberFormat="1" applyFont="1" applyFill="1" applyBorder="1" applyAlignment="1">
      <alignment horizontal="center" vertical="center"/>
    </xf>
    <xf numFmtId="0" fontId="163" fillId="0" borderId="31" xfId="696" applyNumberFormat="1" applyFont="1" applyFill="1" applyBorder="1" applyAlignment="1">
      <alignment horizontal="center" vertical="center" wrapText="1"/>
    </xf>
    <xf numFmtId="0" fontId="163" fillId="0" borderId="2" xfId="696" applyNumberFormat="1" applyFont="1" applyFill="1" applyBorder="1" applyAlignment="1">
      <alignment horizontal="center" vertical="center"/>
    </xf>
    <xf numFmtId="0" fontId="163" fillId="0" borderId="39" xfId="696" applyNumberFormat="1" applyFont="1" applyFill="1" applyBorder="1" applyAlignment="1">
      <alignment horizontal="center" vertical="center"/>
    </xf>
    <xf numFmtId="0" fontId="63" fillId="0" borderId="0" xfId="698" applyNumberFormat="1" applyFont="1" applyAlignment="1">
      <alignment horizontal="center" vertical="center"/>
      <protection/>
    </xf>
    <xf numFmtId="0" fontId="63" fillId="0" borderId="0" xfId="698" applyNumberFormat="1" applyFont="1" applyBorder="1" applyAlignment="1">
      <alignment horizontal="center" vertical="center"/>
      <protection/>
    </xf>
    <xf numFmtId="0" fontId="163" fillId="0" borderId="31" xfId="698" applyNumberFormat="1" applyFont="1" applyBorder="1" applyAlignment="1">
      <alignment horizontal="center" vertical="center" wrapText="1"/>
      <protection/>
    </xf>
    <xf numFmtId="0" fontId="163" fillId="0" borderId="2" xfId="698" applyNumberFormat="1" applyFont="1" applyBorder="1" applyAlignment="1">
      <alignment horizontal="center" vertical="center" wrapText="1"/>
      <protection/>
    </xf>
    <xf numFmtId="0" fontId="163" fillId="0" borderId="39" xfId="698" applyNumberFormat="1" applyFont="1" applyBorder="1" applyAlignment="1">
      <alignment horizontal="center" vertical="center" wrapText="1"/>
      <protection/>
    </xf>
    <xf numFmtId="188" fontId="163" fillId="0" borderId="21" xfId="698" applyNumberFormat="1" applyFont="1" applyBorder="1" applyAlignment="1">
      <alignment horizontal="center" vertical="center" wrapText="1"/>
      <protection/>
    </xf>
    <xf numFmtId="188" fontId="163" fillId="0" borderId="25" xfId="698" applyNumberFormat="1" applyFont="1" applyBorder="1" applyAlignment="1">
      <alignment horizontal="center" vertical="center" wrapText="1"/>
      <protection/>
    </xf>
    <xf numFmtId="188" fontId="163" fillId="0" borderId="28" xfId="698" applyNumberFormat="1" applyFont="1" applyBorder="1" applyAlignment="1">
      <alignment horizontal="center" vertical="center"/>
      <protection/>
    </xf>
    <xf numFmtId="188" fontId="163" fillId="0" borderId="29" xfId="698" applyNumberFormat="1" applyFont="1" applyBorder="1" applyAlignment="1">
      <alignment horizontal="center" vertical="center"/>
      <protection/>
    </xf>
    <xf numFmtId="188" fontId="37" fillId="0" borderId="31" xfId="698" applyNumberFormat="1" applyFont="1" applyBorder="1" applyAlignment="1">
      <alignment horizontal="center" vertical="center" wrapText="1"/>
      <protection/>
    </xf>
    <xf numFmtId="188" fontId="163" fillId="0" borderId="27" xfId="698" applyNumberFormat="1" applyFont="1" applyBorder="1" applyAlignment="1">
      <alignment horizontal="center" vertical="center" wrapText="1"/>
      <protection/>
    </xf>
    <xf numFmtId="188" fontId="163" fillId="0" borderId="2" xfId="698" applyNumberFormat="1" applyFont="1" applyBorder="1" applyAlignment="1">
      <alignment horizontal="center" vertical="center" wrapText="1"/>
      <protection/>
    </xf>
    <xf numFmtId="188" fontId="163" fillId="0" borderId="0" xfId="698" applyNumberFormat="1" applyFont="1" applyBorder="1" applyAlignment="1">
      <alignment horizontal="center" vertical="center" wrapText="1"/>
      <protection/>
    </xf>
    <xf numFmtId="3" fontId="37" fillId="0" borderId="28" xfId="698" applyNumberFormat="1" applyFont="1" applyBorder="1" applyAlignment="1">
      <alignment horizontal="center" vertical="center" wrapText="1"/>
      <protection/>
    </xf>
    <xf numFmtId="3" fontId="163" fillId="0" borderId="29" xfId="698" applyNumberFormat="1" applyFont="1" applyBorder="1" applyAlignment="1">
      <alignment horizontal="center" vertical="center"/>
      <protection/>
    </xf>
    <xf numFmtId="0" fontId="37" fillId="0" borderId="28" xfId="698" applyNumberFormat="1" applyFont="1" applyBorder="1" applyAlignment="1">
      <alignment horizontal="center" vertical="center"/>
      <protection/>
    </xf>
    <xf numFmtId="0" fontId="163" fillId="0" borderId="29" xfId="698" applyNumberFormat="1" applyFont="1" applyBorder="1" applyAlignment="1">
      <alignment horizontal="center" vertical="center"/>
      <protection/>
    </xf>
    <xf numFmtId="0" fontId="163" fillId="0" borderId="40" xfId="698" applyNumberFormat="1" applyFont="1" applyBorder="1" applyAlignment="1">
      <alignment horizontal="center" vertical="center" wrapText="1"/>
      <protection/>
    </xf>
    <xf numFmtId="0" fontId="163" fillId="0" borderId="24" xfId="698" applyNumberFormat="1" applyFont="1" applyBorder="1" applyAlignment="1">
      <alignment horizontal="center" vertical="center"/>
      <protection/>
    </xf>
    <xf numFmtId="0" fontId="163" fillId="0" borderId="38" xfId="698" applyNumberFormat="1" applyFont="1" applyBorder="1" applyAlignment="1">
      <alignment horizontal="center" vertical="center"/>
      <protection/>
    </xf>
    <xf numFmtId="192" fontId="37" fillId="0" borderId="31" xfId="698" applyNumberFormat="1" applyFont="1" applyBorder="1" applyAlignment="1">
      <alignment horizontal="center" vertical="center" wrapText="1"/>
      <protection/>
    </xf>
    <xf numFmtId="192" fontId="163" fillId="0" borderId="27" xfId="698" applyNumberFormat="1" applyFont="1" applyBorder="1" applyAlignment="1">
      <alignment horizontal="center" vertical="center" wrapText="1"/>
      <protection/>
    </xf>
    <xf numFmtId="192" fontId="163" fillId="0" borderId="2" xfId="698" applyNumberFormat="1" applyFont="1" applyBorder="1" applyAlignment="1">
      <alignment horizontal="center" vertical="center" wrapText="1"/>
      <protection/>
    </xf>
    <xf numFmtId="192" fontId="163" fillId="0" borderId="0" xfId="698" applyNumberFormat="1" applyFont="1" applyBorder="1" applyAlignment="1">
      <alignment horizontal="center" vertical="center" wrapText="1"/>
      <protection/>
    </xf>
    <xf numFmtId="0" fontId="41" fillId="0" borderId="0" xfId="698" applyNumberFormat="1" applyFont="1" applyAlignment="1">
      <alignment horizontal="center" vertical="center"/>
      <protection/>
    </xf>
    <xf numFmtId="177" fontId="41" fillId="0" borderId="0" xfId="698" applyNumberFormat="1" applyFont="1" applyAlignment="1">
      <alignment horizontal="center" vertical="center"/>
      <protection/>
    </xf>
    <xf numFmtId="0" fontId="164" fillId="0" borderId="31" xfId="695" applyNumberFormat="1" applyFont="1" applyBorder="1" applyAlignment="1">
      <alignment horizontal="center" vertical="center" wrapText="1"/>
      <protection/>
    </xf>
    <xf numFmtId="0" fontId="164" fillId="0" borderId="2" xfId="695" applyNumberFormat="1" applyFont="1" applyBorder="1" applyAlignment="1">
      <alignment horizontal="center" vertical="center" wrapText="1"/>
      <protection/>
    </xf>
    <xf numFmtId="0" fontId="164" fillId="0" borderId="39" xfId="695" applyNumberFormat="1" applyFont="1" applyBorder="1" applyAlignment="1">
      <alignment horizontal="center" vertical="center" wrapText="1"/>
      <protection/>
    </xf>
    <xf numFmtId="188" fontId="164" fillId="0" borderId="25" xfId="698" applyNumberFormat="1" applyFont="1" applyBorder="1" applyAlignment="1">
      <alignment horizontal="center" vertical="center" wrapText="1"/>
      <protection/>
    </xf>
    <xf numFmtId="188" fontId="164" fillId="0" borderId="21" xfId="698" applyNumberFormat="1" applyFont="1" applyBorder="1" applyAlignment="1">
      <alignment horizontal="center" vertical="center" wrapText="1"/>
      <protection/>
    </xf>
    <xf numFmtId="192" fontId="39" fillId="0" borderId="31" xfId="698" applyNumberFormat="1" applyFont="1" applyBorder="1" applyAlignment="1">
      <alignment horizontal="center" vertical="center" wrapText="1"/>
      <protection/>
    </xf>
    <xf numFmtId="192" fontId="164" fillId="0" borderId="27" xfId="698" applyNumberFormat="1" applyFont="1" applyBorder="1" applyAlignment="1">
      <alignment horizontal="center" vertical="center" wrapText="1"/>
      <protection/>
    </xf>
    <xf numFmtId="192" fontId="164" fillId="0" borderId="2" xfId="698" applyNumberFormat="1" applyFont="1" applyBorder="1" applyAlignment="1">
      <alignment horizontal="center" vertical="center" wrapText="1"/>
      <protection/>
    </xf>
    <xf numFmtId="192" fontId="164" fillId="0" borderId="0" xfId="698" applyNumberFormat="1" applyFont="1" applyBorder="1" applyAlignment="1">
      <alignment horizontal="center" vertical="center" wrapText="1"/>
      <protection/>
    </xf>
    <xf numFmtId="0" fontId="46" fillId="0" borderId="0" xfId="698" applyNumberFormat="1" applyFont="1" applyBorder="1" applyAlignment="1">
      <alignment horizontal="left" vertical="center"/>
      <protection/>
    </xf>
    <xf numFmtId="0" fontId="175" fillId="0" borderId="40" xfId="695" applyNumberFormat="1" applyFont="1" applyBorder="1" applyAlignment="1">
      <alignment horizontal="center" vertical="center" wrapText="1"/>
      <protection/>
    </xf>
    <xf numFmtId="0" fontId="164" fillId="0" borderId="24" xfId="695" applyNumberFormat="1" applyFont="1" applyBorder="1" applyAlignment="1">
      <alignment horizontal="center" vertical="center" shrinkToFit="1"/>
      <protection/>
    </xf>
    <xf numFmtId="0" fontId="164" fillId="0" borderId="38" xfId="695" applyNumberFormat="1" applyFont="1" applyBorder="1" applyAlignment="1">
      <alignment horizontal="center" vertical="center" shrinkToFit="1"/>
      <protection/>
    </xf>
    <xf numFmtId="188" fontId="164" fillId="0" borderId="29" xfId="698" applyNumberFormat="1" applyFont="1" applyBorder="1" applyAlignment="1">
      <alignment horizontal="center" vertical="center"/>
      <protection/>
    </xf>
    <xf numFmtId="176" fontId="39" fillId="0" borderId="31" xfId="512" applyNumberFormat="1" applyFont="1" applyBorder="1" applyAlignment="1">
      <alignment horizontal="center" vertical="center"/>
    </xf>
    <xf numFmtId="176" fontId="164" fillId="0" borderId="27" xfId="512" applyNumberFormat="1" applyFont="1" applyBorder="1" applyAlignment="1">
      <alignment horizontal="center" vertical="center"/>
    </xf>
    <xf numFmtId="0" fontId="39" fillId="0" borderId="28" xfId="698" applyNumberFormat="1" applyFont="1" applyBorder="1" applyAlignment="1">
      <alignment horizontal="center" vertical="center"/>
      <protection/>
    </xf>
    <xf numFmtId="0" fontId="164" fillId="0" borderId="29" xfId="698" applyNumberFormat="1" applyFont="1" applyBorder="1" applyAlignment="1">
      <alignment horizontal="center" vertical="center"/>
      <protection/>
    </xf>
    <xf numFmtId="0" fontId="41" fillId="0" borderId="0" xfId="688" applyNumberFormat="1" applyFont="1" applyFill="1" applyAlignment="1">
      <alignment horizontal="center" vertical="center"/>
      <protection/>
    </xf>
    <xf numFmtId="0" fontId="163" fillId="0" borderId="31" xfId="688" applyNumberFormat="1" applyFont="1" applyFill="1" applyBorder="1" applyAlignment="1">
      <alignment horizontal="center" vertical="center"/>
      <protection/>
    </xf>
    <xf numFmtId="0" fontId="163" fillId="0" borderId="27" xfId="688" applyNumberFormat="1" applyFont="1" applyFill="1" applyBorder="1" applyAlignment="1">
      <alignment horizontal="center" vertical="center"/>
      <protection/>
    </xf>
    <xf numFmtId="0" fontId="163" fillId="0" borderId="40" xfId="688" applyNumberFormat="1" applyFont="1" applyFill="1" applyBorder="1" applyAlignment="1">
      <alignment horizontal="center" vertical="center"/>
      <protection/>
    </xf>
    <xf numFmtId="0" fontId="163" fillId="0" borderId="31" xfId="688" applyNumberFormat="1" applyFont="1" applyFill="1" applyBorder="1" applyAlignment="1">
      <alignment horizontal="center" vertical="center" wrapText="1"/>
      <protection/>
    </xf>
    <xf numFmtId="0" fontId="163" fillId="0" borderId="2" xfId="688" applyNumberFormat="1" applyFont="1" applyFill="1" applyBorder="1" applyAlignment="1">
      <alignment horizontal="center" vertical="center" wrapText="1"/>
      <protection/>
    </xf>
    <xf numFmtId="0" fontId="163" fillId="0" borderId="39" xfId="688" applyNumberFormat="1" applyFont="1" applyFill="1" applyBorder="1" applyAlignment="1">
      <alignment horizontal="center" vertical="center" wrapText="1"/>
      <protection/>
    </xf>
    <xf numFmtId="0" fontId="163" fillId="0" borderId="39" xfId="688" applyNumberFormat="1" applyFont="1" applyFill="1" applyBorder="1" applyAlignment="1">
      <alignment horizontal="center" vertical="center"/>
      <protection/>
    </xf>
    <xf numFmtId="0" fontId="163" fillId="0" borderId="36" xfId="688" applyNumberFormat="1" applyFont="1" applyFill="1" applyBorder="1" applyAlignment="1">
      <alignment horizontal="center" vertical="center"/>
      <protection/>
    </xf>
    <xf numFmtId="0" fontId="163" fillId="0" borderId="38" xfId="688" applyNumberFormat="1" applyFont="1" applyFill="1" applyBorder="1" applyAlignment="1">
      <alignment horizontal="center" vertical="center"/>
      <protection/>
    </xf>
    <xf numFmtId="0" fontId="41" fillId="0" borderId="0" xfId="688" applyNumberFormat="1" applyFont="1" applyFill="1" applyBorder="1" applyAlignment="1">
      <alignment horizontal="center" vertical="center"/>
      <protection/>
    </xf>
    <xf numFmtId="0" fontId="163" fillId="0" borderId="40" xfId="688" applyNumberFormat="1" applyFont="1" applyFill="1" applyBorder="1" applyAlignment="1">
      <alignment horizontal="center" vertical="center" wrapText="1"/>
      <protection/>
    </xf>
    <xf numFmtId="0" fontId="163" fillId="0" borderId="24" xfId="688" applyNumberFormat="1" applyFont="1" applyFill="1" applyBorder="1" applyAlignment="1">
      <alignment horizontal="center" vertical="center" wrapText="1"/>
      <protection/>
    </xf>
    <xf numFmtId="0" fontId="163" fillId="0" borderId="38" xfId="688" applyNumberFormat="1" applyFont="1" applyFill="1" applyBorder="1" applyAlignment="1">
      <alignment horizontal="center" vertical="center" wrapText="1"/>
      <protection/>
    </xf>
    <xf numFmtId="0" fontId="172" fillId="0" borderId="31" xfId="688" applyNumberFormat="1" applyFont="1" applyFill="1" applyBorder="1" applyAlignment="1">
      <alignment horizontal="center" vertical="center" shrinkToFit="1"/>
      <protection/>
    </xf>
    <xf numFmtId="0" fontId="163" fillId="0" borderId="27" xfId="688" applyNumberFormat="1" applyFont="1" applyFill="1" applyBorder="1" applyAlignment="1">
      <alignment horizontal="center" vertical="center" shrinkToFit="1"/>
      <protection/>
    </xf>
    <xf numFmtId="0" fontId="163" fillId="0" borderId="40" xfId="688" applyNumberFormat="1" applyFont="1" applyFill="1" applyBorder="1" applyAlignment="1">
      <alignment horizontal="center" vertical="center" shrinkToFit="1"/>
      <protection/>
    </xf>
    <xf numFmtId="0" fontId="49" fillId="0" borderId="31" xfId="688" applyNumberFormat="1" applyFont="1" applyFill="1" applyBorder="1" applyAlignment="1">
      <alignment horizontal="center" vertical="center" shrinkToFit="1"/>
      <protection/>
    </xf>
    <xf numFmtId="0" fontId="163" fillId="0" borderId="39" xfId="688" applyNumberFormat="1" applyFont="1" applyFill="1" applyBorder="1" applyAlignment="1">
      <alignment horizontal="center" vertical="center" shrinkToFit="1"/>
      <protection/>
    </xf>
    <xf numFmtId="0" fontId="163" fillId="0" borderId="36" xfId="688" applyNumberFormat="1" applyFont="1" applyFill="1" applyBorder="1" applyAlignment="1">
      <alignment horizontal="center" vertical="center" shrinkToFit="1"/>
      <protection/>
    </xf>
    <xf numFmtId="0" fontId="163" fillId="0" borderId="38" xfId="688" applyNumberFormat="1" applyFont="1" applyFill="1" applyBorder="1" applyAlignment="1">
      <alignment horizontal="center" vertical="center" shrinkToFit="1"/>
      <protection/>
    </xf>
    <xf numFmtId="0" fontId="37" fillId="0" borderId="39" xfId="688" applyNumberFormat="1" applyFont="1" applyFill="1" applyBorder="1" applyAlignment="1">
      <alignment horizontal="center" vertical="center"/>
      <protection/>
    </xf>
    <xf numFmtId="0" fontId="41" fillId="0" borderId="0" xfId="697" applyNumberFormat="1" applyFont="1" applyFill="1" applyAlignment="1">
      <alignment horizontal="center" vertical="center" wrapText="1"/>
      <protection/>
    </xf>
    <xf numFmtId="0" fontId="41" fillId="0" borderId="0" xfId="697" applyNumberFormat="1" applyFont="1" applyFill="1" applyAlignment="1">
      <alignment horizontal="center" vertical="center"/>
      <protection/>
    </xf>
    <xf numFmtId="0" fontId="163" fillId="0" borderId="40" xfId="697" applyNumberFormat="1" applyFont="1" applyFill="1" applyBorder="1" applyAlignment="1">
      <alignment horizontal="center" vertical="center"/>
      <protection/>
    </xf>
    <xf numFmtId="0" fontId="163" fillId="0" borderId="38" xfId="697" applyNumberFormat="1" applyFont="1" applyFill="1" applyBorder="1" applyAlignment="1">
      <alignment horizontal="center" vertical="center"/>
      <protection/>
    </xf>
    <xf numFmtId="0" fontId="163" fillId="0" borderId="31" xfId="697" applyNumberFormat="1" applyFont="1" applyFill="1" applyBorder="1" applyAlignment="1">
      <alignment horizontal="center" vertical="center"/>
      <protection/>
    </xf>
    <xf numFmtId="0" fontId="163" fillId="0" borderId="39" xfId="697" applyNumberFormat="1" applyFont="1" applyFill="1" applyBorder="1" applyAlignment="1">
      <alignment horizontal="center" vertical="center"/>
      <protection/>
    </xf>
    <xf numFmtId="0" fontId="41" fillId="0" borderId="0" xfId="596" applyNumberFormat="1" applyFont="1" applyFill="1" applyBorder="1" applyAlignment="1">
      <alignment horizontal="center" vertical="center"/>
      <protection/>
    </xf>
    <xf numFmtId="0" fontId="41" fillId="0" borderId="0" xfId="596" applyNumberFormat="1" applyFont="1" applyFill="1" applyAlignment="1">
      <alignment horizontal="center" vertical="center"/>
      <protection/>
    </xf>
    <xf numFmtId="0" fontId="163" fillId="0" borderId="40" xfId="596" applyNumberFormat="1" applyFont="1" applyFill="1" applyBorder="1" applyAlignment="1">
      <alignment horizontal="center" vertical="center" wrapText="1"/>
      <protection/>
    </xf>
    <xf numFmtId="0" fontId="163" fillId="0" borderId="24" xfId="596" applyNumberFormat="1" applyFont="1" applyFill="1" applyBorder="1" applyAlignment="1">
      <alignment horizontal="center" vertical="center" wrapText="1"/>
      <protection/>
    </xf>
    <xf numFmtId="0" fontId="163" fillId="0" borderId="38" xfId="596" applyNumberFormat="1" applyFont="1" applyFill="1" applyBorder="1" applyAlignment="1">
      <alignment horizontal="center" vertical="center" wrapText="1"/>
      <protection/>
    </xf>
    <xf numFmtId="0" fontId="163" fillId="0" borderId="31" xfId="596" applyNumberFormat="1" applyFont="1" applyFill="1" applyBorder="1" applyAlignment="1">
      <alignment horizontal="center" vertical="center" wrapText="1"/>
      <protection/>
    </xf>
    <xf numFmtId="0" fontId="163" fillId="0" borderId="2" xfId="596" applyNumberFormat="1" applyFont="1" applyFill="1" applyBorder="1" applyAlignment="1">
      <alignment horizontal="center" vertical="center" wrapText="1"/>
      <protection/>
    </xf>
    <xf numFmtId="0" fontId="163" fillId="0" borderId="39" xfId="596" applyNumberFormat="1" applyFont="1" applyFill="1" applyBorder="1" applyAlignment="1">
      <alignment horizontal="center" vertical="center" wrapText="1"/>
      <protection/>
    </xf>
    <xf numFmtId="0" fontId="66" fillId="0" borderId="34" xfId="598" applyNumberFormat="1" applyFont="1" applyFill="1" applyBorder="1" applyAlignment="1">
      <alignment horizontal="center" vertical="center" wrapText="1"/>
      <protection/>
    </xf>
    <xf numFmtId="0" fontId="66" fillId="0" borderId="37" xfId="598" applyNumberFormat="1" applyFont="1" applyFill="1" applyBorder="1" applyAlignment="1">
      <alignment horizontal="center" vertical="center" wrapText="1"/>
      <protection/>
    </xf>
    <xf numFmtId="0" fontId="41" fillId="0" borderId="0" xfId="601" applyNumberFormat="1" applyFont="1" applyFill="1" applyBorder="1" applyAlignment="1">
      <alignment horizontal="center" vertical="center"/>
      <protection/>
    </xf>
    <xf numFmtId="0" fontId="163" fillId="0" borderId="32" xfId="601" applyNumberFormat="1" applyFont="1" applyFill="1" applyBorder="1" applyAlignment="1">
      <alignment horizontal="center" vertical="center" wrapText="1" shrinkToFit="1"/>
      <protection/>
    </xf>
    <xf numFmtId="0" fontId="163" fillId="0" borderId="35" xfId="601" applyNumberFormat="1" applyFont="1" applyFill="1" applyBorder="1" applyAlignment="1">
      <alignment horizontal="center" vertical="center" shrinkToFit="1"/>
      <protection/>
    </xf>
    <xf numFmtId="0" fontId="185" fillId="0" borderId="32" xfId="601" applyNumberFormat="1" applyFont="1" applyFill="1" applyBorder="1" applyAlignment="1">
      <alignment horizontal="center" vertical="center" wrapText="1" shrinkToFit="1"/>
      <protection/>
    </xf>
    <xf numFmtId="0" fontId="163" fillId="0" borderId="40" xfId="601" applyNumberFormat="1" applyFont="1" applyFill="1" applyBorder="1" applyAlignment="1">
      <alignment horizontal="center" vertical="center"/>
      <protection/>
    </xf>
    <xf numFmtId="0" fontId="163" fillId="0" borderId="24" xfId="601" applyNumberFormat="1" applyFont="1" applyFill="1" applyBorder="1" applyAlignment="1">
      <alignment horizontal="center" vertical="center"/>
      <protection/>
    </xf>
    <xf numFmtId="0" fontId="163" fillId="0" borderId="38" xfId="601" applyNumberFormat="1" applyFont="1" applyFill="1" applyBorder="1" applyAlignment="1">
      <alignment horizontal="center" vertical="center"/>
      <protection/>
    </xf>
    <xf numFmtId="0" fontId="37" fillId="0" borderId="31" xfId="601" applyNumberFormat="1" applyFont="1" applyFill="1" applyBorder="1" applyAlignment="1">
      <alignment horizontal="center" vertical="center" shrinkToFit="1"/>
      <protection/>
    </xf>
    <xf numFmtId="0" fontId="163" fillId="0" borderId="27" xfId="601" applyNumberFormat="1" applyFont="1" applyFill="1" applyBorder="1" applyAlignment="1">
      <alignment horizontal="center" vertical="center" shrinkToFit="1"/>
      <protection/>
    </xf>
    <xf numFmtId="0" fontId="163" fillId="0" borderId="40" xfId="601" applyNumberFormat="1" applyFont="1" applyFill="1" applyBorder="1" applyAlignment="1">
      <alignment horizontal="center" vertical="center" shrinkToFit="1"/>
      <protection/>
    </xf>
    <xf numFmtId="41" fontId="163" fillId="0" borderId="31" xfId="601" applyNumberFormat="1" applyFont="1" applyFill="1" applyBorder="1" applyAlignment="1">
      <alignment horizontal="center" vertical="center"/>
      <protection/>
    </xf>
    <xf numFmtId="41" fontId="163" fillId="0" borderId="2" xfId="601" applyNumberFormat="1" applyFont="1" applyFill="1" applyBorder="1" applyAlignment="1">
      <alignment horizontal="center" vertical="center"/>
      <protection/>
    </xf>
    <xf numFmtId="41" fontId="163" fillId="0" borderId="39" xfId="601" applyNumberFormat="1" applyFont="1" applyFill="1" applyBorder="1" applyAlignment="1">
      <alignment horizontal="center" vertical="center"/>
      <protection/>
    </xf>
    <xf numFmtId="0" fontId="163" fillId="0" borderId="39" xfId="601" applyNumberFormat="1" applyFont="1" applyFill="1" applyBorder="1" applyAlignment="1">
      <alignment horizontal="center" vertical="center" shrinkToFit="1"/>
      <protection/>
    </xf>
    <xf numFmtId="0" fontId="163" fillId="0" borderId="36" xfId="601" applyNumberFormat="1" applyFont="1" applyFill="1" applyBorder="1" applyAlignment="1">
      <alignment horizontal="center" vertical="center" shrinkToFit="1"/>
      <protection/>
    </xf>
    <xf numFmtId="0" fontId="163" fillId="0" borderId="38" xfId="601" applyNumberFormat="1" applyFont="1" applyFill="1" applyBorder="1" applyAlignment="1">
      <alignment horizontal="center" vertical="center" shrinkToFit="1"/>
      <protection/>
    </xf>
    <xf numFmtId="0" fontId="163" fillId="0" borderId="35" xfId="651" applyFont="1" applyFill="1" applyBorder="1" applyAlignment="1">
      <alignment horizontal="center" vertical="center" wrapText="1"/>
      <protection/>
    </xf>
    <xf numFmtId="0" fontId="163" fillId="0" borderId="48" xfId="651" applyFont="1" applyFill="1" applyBorder="1" applyAlignment="1">
      <alignment horizontal="center" vertical="center" wrapText="1"/>
      <protection/>
    </xf>
    <xf numFmtId="0" fontId="163" fillId="0" borderId="31" xfId="651" applyFont="1" applyFill="1" applyBorder="1" applyAlignment="1">
      <alignment horizontal="center" vertical="center"/>
      <protection/>
    </xf>
    <xf numFmtId="0" fontId="163" fillId="0" borderId="2" xfId="651" applyFont="1" applyFill="1" applyBorder="1" applyAlignment="1">
      <alignment horizontal="center" vertical="center"/>
      <protection/>
    </xf>
    <xf numFmtId="0" fontId="163" fillId="0" borderId="39" xfId="651" applyFont="1" applyFill="1" applyBorder="1" applyAlignment="1">
      <alignment horizontal="center" vertical="center"/>
      <protection/>
    </xf>
    <xf numFmtId="0" fontId="37" fillId="0" borderId="35" xfId="651" applyFont="1" applyFill="1" applyBorder="1" applyAlignment="1">
      <alignment horizontal="center" vertical="center" wrapText="1"/>
      <protection/>
    </xf>
    <xf numFmtId="0" fontId="163" fillId="0" borderId="35" xfId="651" applyFont="1" applyFill="1" applyBorder="1" applyAlignment="1">
      <alignment horizontal="center" vertical="center"/>
      <protection/>
    </xf>
    <xf numFmtId="177" fontId="163" fillId="0" borderId="35" xfId="585" applyNumberFormat="1" applyFont="1" applyFill="1" applyBorder="1" applyAlignment="1">
      <alignment horizontal="center" vertical="center" wrapText="1"/>
    </xf>
    <xf numFmtId="177" fontId="163" fillId="0" borderId="35" xfId="585" applyNumberFormat="1" applyFont="1" applyFill="1" applyBorder="1" applyAlignment="1">
      <alignment horizontal="center" vertical="center"/>
    </xf>
    <xf numFmtId="177" fontId="37" fillId="0" borderId="35" xfId="585" applyNumberFormat="1" applyFont="1" applyFill="1" applyBorder="1" applyAlignment="1">
      <alignment horizontal="center" vertical="center" wrapText="1"/>
    </xf>
    <xf numFmtId="180" fontId="163" fillId="0" borderId="0" xfId="601" applyNumberFormat="1" applyFont="1" applyFill="1" applyBorder="1" applyAlignment="1">
      <alignment horizontal="right" vertical="center"/>
      <protection/>
    </xf>
    <xf numFmtId="180" fontId="170" fillId="0" borderId="0" xfId="601" applyNumberFormat="1" applyFont="1" applyFill="1" applyBorder="1" applyAlignment="1">
      <alignment horizontal="right" vertical="center"/>
      <protection/>
    </xf>
  </cellXfs>
  <cellStyles count="693">
    <cellStyle name="Normal" xfId="0"/>
    <cellStyle name=" 1" xfId="15"/>
    <cellStyle name="&quot;" xfId="16"/>
    <cellStyle name="&quot; 2" xfId="17"/>
    <cellStyle name="&quot; 3" xfId="18"/>
    <cellStyle name="&quot; 3 2" xfId="19"/>
    <cellStyle name="&quot; 3 3" xfId="20"/>
    <cellStyle name="&quot;_Book1" xfId="21"/>
    <cellStyle name="&quot;_도로교통공단(110803)" xfId="22"/>
    <cellStyle name="&quot;_도로교통공단(110803)_Book1" xfId="23"/>
    <cellStyle name="&quot;_도로교통공단-조형은" xfId="24"/>
    <cellStyle name="&quot;_도로교통공단-조형은 2" xfId="25"/>
    <cellStyle name="&quot;_도로교통공단-조형은 3" xfId="26"/>
    <cellStyle name="??&amp;O?&amp;H?_x0008__x000F__x0007_?_x0007__x0001__x0001_" xfId="27"/>
    <cellStyle name="??&amp;O?&amp;H?_x0008__x000F__x0007_?_x0007__x0001__x0001_ 2" xfId="28"/>
    <cellStyle name="??&amp;O?&amp;H?_x0008__x000F__x0007_?_x0007__x0001__x0001_ 2 2" xfId="29"/>
    <cellStyle name="??&amp;O?&amp;H?_x0008_??_x0007__x0001__x0001_" xfId="30"/>
    <cellStyle name="??&amp;O?&amp;H?_x0008_??_x0007__x0001__x0001_ 2" xfId="31"/>
    <cellStyle name="??&amp;O?&amp;H?_x0008_??_x0007__x0001__x0001_ 2 2" xfId="32"/>
    <cellStyle name="?W?_laroux" xfId="33"/>
    <cellStyle name="_05-허가민원과~이향숙~엑셀" xfId="34"/>
    <cellStyle name="_05-허가민원과~이향숙~엑셀 2" xfId="35"/>
    <cellStyle name="_05-허가민원과~이향숙~엑셀 3" xfId="36"/>
    <cellStyle name="_05-허가민원과~이향숙~엑셀 4" xfId="37"/>
    <cellStyle name="_06-자치정보과(2008-12-31기준 작성)" xfId="38"/>
    <cellStyle name="_06-자치정보과(2008-12-31기준 작성) 2" xfId="39"/>
    <cellStyle name="_06-자치정보과(2008-12-31기준 작성) 3" xfId="40"/>
    <cellStyle name="_06-자치정보과(2008-12-31기준 작성) 4" xfId="41"/>
    <cellStyle name="_10. 주택,건설" xfId="42"/>
    <cellStyle name="_10. 주택,건설 2" xfId="43"/>
    <cellStyle name="_10. 주택,건설 3" xfId="44"/>
    <cellStyle name="_10. 주택,건설 4" xfId="45"/>
    <cellStyle name="_11. 교통,관광 및 정보통신" xfId="46"/>
    <cellStyle name="_11. 교통,관광 및 정보통신 2" xfId="47"/>
    <cellStyle name="_11. 교통,관광 및 정보통신 3" xfId="48"/>
    <cellStyle name="_11. 교통,관광 및 정보통신 4" xfId="49"/>
    <cellStyle name="_13. 환경" xfId="50"/>
    <cellStyle name="_16. 공공행정 및 사법" xfId="51"/>
    <cellStyle name="_16. 공공행정 및 사법 2" xfId="52"/>
    <cellStyle name="_16. 공공행정 및 사법 3" xfId="53"/>
    <cellStyle name="_16. 공공행정 및 사법 4" xfId="54"/>
    <cellStyle name="_16-재난안전과~황의범~엑셀" xfId="55"/>
    <cellStyle name="_16-재난안전과~황의범~엑셀 2" xfId="56"/>
    <cellStyle name="_16-재난안전과~황의범~엑셀 3" xfId="57"/>
    <cellStyle name="_16-재난안전과~황의범~엑셀 4" xfId="58"/>
    <cellStyle name="_17-청정농업과~이권행~엑셀" xfId="59"/>
    <cellStyle name="_17-청정농업과~이권행~엑셀 2" xfId="60"/>
    <cellStyle name="_17-청정농업과~이권행~엑셀 3" xfId="61"/>
    <cellStyle name="_17-청정농업과~이권행~엑셀 4" xfId="62"/>
    <cellStyle name="_18-해양수산과~우창규~엑셀" xfId="63"/>
    <cellStyle name="_18-해양수산과~우창규~엑셀 2" xfId="64"/>
    <cellStyle name="_18-해양수산과~우창규~엑셀 3" xfId="65"/>
    <cellStyle name="_18-해양수산과~우창규~엑셀 4" xfId="66"/>
    <cellStyle name="_2008년말기준 통계연보 자료-백주순" xfId="67"/>
    <cellStyle name="_2008년말기준 통계연보 자료-백주순 2" xfId="68"/>
    <cellStyle name="_2008년말기준 통계연보 자료-백주순 3" xfId="69"/>
    <cellStyle name="_2008년말기준 통계연보 자료-백주순 4" xfId="70"/>
    <cellStyle name="_3. 인구" xfId="71"/>
    <cellStyle name="_3. 인구 2" xfId="72"/>
    <cellStyle name="_3. 인구 3" xfId="73"/>
    <cellStyle name="_3. 인구 4" xfId="74"/>
    <cellStyle name="_3인구" xfId="75"/>
    <cellStyle name="_6. 농림수산업" xfId="76"/>
    <cellStyle name="_6. 농림수산업 2" xfId="77"/>
    <cellStyle name="_6. 농림수산업 3" xfId="78"/>
    <cellStyle name="_6. 농림수산업 4" xfId="79"/>
    <cellStyle name="_6. 농림수산업(01~20)" xfId="80"/>
    <cellStyle name="_6. 농림수산업(01~20) 2" xfId="81"/>
    <cellStyle name="_6. 농림수산업(01~20) 3" xfId="82"/>
    <cellStyle name="_6. 농림수산업(01~20) 4" xfId="83"/>
    <cellStyle name="_6. 농림수산업(21~40)" xfId="84"/>
    <cellStyle name="_6. 농림수산업(21~40) 2" xfId="85"/>
    <cellStyle name="_6. 농림수산업(21~40) 3" xfId="86"/>
    <cellStyle name="_6. 농림수산업(41~57)" xfId="87"/>
    <cellStyle name="_6. 농림수산업(41~57) 2" xfId="88"/>
    <cellStyle name="_6. 농림수산업(41~57) 3" xfId="89"/>
    <cellStyle name="_6. 농림수산업(46~59)" xfId="90"/>
    <cellStyle name="_6. 농림수산업(46~59) 2" xfId="91"/>
    <cellStyle name="_6. 농림수산업(46~59) 3" xfId="92"/>
    <cellStyle name="_6. 농림수산업(46~59) 4" xfId="93"/>
    <cellStyle name="_6. 농림수산업(51~58)" xfId="94"/>
    <cellStyle name="_6. 농림수산업(51~58) 2" xfId="95"/>
    <cellStyle name="_6. 농림수산업(51~58) 3" xfId="96"/>
    <cellStyle name="_6. 농림수산업(51~58) 4" xfId="97"/>
    <cellStyle name="_9. 유통,금융,보험 및 기타 서비스" xfId="98"/>
    <cellStyle name="_Book1" xfId="99"/>
    <cellStyle name="_기획감사담당관실-2009.12.31 기준-김상록" xfId="100"/>
    <cellStyle name="_기획감사담당관실-2009.12.31 기준-김상록 2" xfId="101"/>
    <cellStyle name="_기획감사담당관실-2009.12.31 기준-김상록 3" xfId="102"/>
    <cellStyle name="_농협중앙회 보령시지부(2009-12-31기준_작성)-송성혁" xfId="103"/>
    <cellStyle name="_도로과" xfId="104"/>
    <cellStyle name="_도로과 2" xfId="105"/>
    <cellStyle name="_도로과 3" xfId="106"/>
    <cellStyle name="_도로과 4" xfId="107"/>
    <cellStyle name="_렁니ㅏ렁ㄴ" xfId="108"/>
    <cellStyle name="_렁니ㅏ렁ㄴ 2" xfId="109"/>
    <cellStyle name="_렁니ㅏ렁ㄴ 3" xfId="110"/>
    <cellStyle name="_산림과~변한근~" xfId="111"/>
    <cellStyle name="_산림과~변한근~ 2" xfId="112"/>
    <cellStyle name="_산림과~변한근~ 3" xfId="113"/>
    <cellStyle name="_산림과~변한근~ 4" xfId="114"/>
    <cellStyle name="_산림형질변경허가내역(보령시통계)" xfId="115"/>
    <cellStyle name="_산림형질변경허가내역(보령시통계) 2" xfId="116"/>
    <cellStyle name="_산림형질변경허가내역(보령시통계) 3" xfId="117"/>
    <cellStyle name="_산림형질변경허가내역(보령시통계) 4" xfId="118"/>
    <cellStyle name="_시정계-2009.12.31기준 작성" xfId="119"/>
    <cellStyle name="_시정계-2009.12.31기준 작성 2" xfId="120"/>
    <cellStyle name="_읍면동별 인구이동" xfId="121"/>
    <cellStyle name="_인사계-2009.12.31기준 작성(조필행)" xfId="122"/>
    <cellStyle name="_인사계-2009.12.31기준 작성(조필행) 2" xfId="123"/>
    <cellStyle name="_인사계-2009.12.31기준 작성(조필행) 3" xfId="124"/>
    <cellStyle name="_자치정보과(2009-12-31기준 작성)" xfId="125"/>
    <cellStyle name="_자치정보과(2009-12-31기준 작성) 2" xfId="126"/>
    <cellStyle name="_자치정보과(2009-12-31기준 작성) 3" xfId="127"/>
    <cellStyle name="_자치정보과(2009-12-31기준 작성) 4" xfId="128"/>
    <cellStyle name="_재난안전과(2009-12-31기준 작성)-신동준" xfId="129"/>
    <cellStyle name="_재난안전과(2009-12-31기준 작성)-신동준 2" xfId="130"/>
    <cellStyle name="_재난안전과(2009-12-31기준 작성)-신동준 3" xfId="131"/>
    <cellStyle name="_청정농업과-,09.12.31기준 작성,10.5.17현재)-백도현" xfId="132"/>
    <cellStyle name="_청정농업과-,09.12.31기준 작성,10.5.17현재)-이권행" xfId="133"/>
    <cellStyle name="_총무과-조필행" xfId="134"/>
    <cellStyle name="_총무과-조필행 2" xfId="135"/>
    <cellStyle name="_총무과-조필행 3" xfId="136"/>
    <cellStyle name="_총무과-조필행 4" xfId="137"/>
    <cellStyle name="_통계연보 서식" xfId="138"/>
    <cellStyle name="_통계연보 서식 2" xfId="139"/>
    <cellStyle name="_해양수산과-이종원" xfId="140"/>
    <cellStyle name="_허가민원과(2009-12-31)-황의범" xfId="141"/>
    <cellStyle name="_허가민원과-외국인(2008-12-31기준 작성)" xfId="142"/>
    <cellStyle name="_허가민원과-외국인(2008-12-31기준 작성) 2" xfId="143"/>
    <cellStyle name="_허가민원과-외국인(2008-12-31기준 작성) 3" xfId="144"/>
    <cellStyle name="_허가민원과-외국인(2008-12-31기준 작성) 4" xfId="145"/>
    <cellStyle name="’E‰Y [0.00]_laroux" xfId="146"/>
    <cellStyle name="’E‰Y_laroux" xfId="147"/>
    <cellStyle name="¤@?e_TEST-1 " xfId="148"/>
    <cellStyle name="20% - 강조색1" xfId="149"/>
    <cellStyle name="20% - 강조색1 2" xfId="150"/>
    <cellStyle name="20% - 강조색1 2 2" xfId="151"/>
    <cellStyle name="20% - 강조색1 3" xfId="152"/>
    <cellStyle name="20% - 강조색2" xfId="153"/>
    <cellStyle name="20% - 강조색2 2" xfId="154"/>
    <cellStyle name="20% - 강조색2 2 2" xfId="155"/>
    <cellStyle name="20% - 강조색2 3" xfId="156"/>
    <cellStyle name="20% - 강조색3" xfId="157"/>
    <cellStyle name="20% - 강조색3 2" xfId="158"/>
    <cellStyle name="20% - 강조색3 2 2" xfId="159"/>
    <cellStyle name="20% - 강조색3 3" xfId="160"/>
    <cellStyle name="20% - 강조색4" xfId="161"/>
    <cellStyle name="20% - 강조색4 2" xfId="162"/>
    <cellStyle name="20% - 강조색4 2 2" xfId="163"/>
    <cellStyle name="20% - 강조색4 3" xfId="164"/>
    <cellStyle name="20% - 강조색5" xfId="165"/>
    <cellStyle name="20% - 강조색5 2" xfId="166"/>
    <cellStyle name="20% - 강조색5 2 2" xfId="167"/>
    <cellStyle name="20% - 강조색5 3" xfId="168"/>
    <cellStyle name="20% - 강조색6" xfId="169"/>
    <cellStyle name="20% - 강조색6 2" xfId="170"/>
    <cellStyle name="20% - 강조색6 2 2" xfId="171"/>
    <cellStyle name="20% - 강조색6 3" xfId="172"/>
    <cellStyle name="40% - 강조색1" xfId="173"/>
    <cellStyle name="40% - 강조색1 2" xfId="174"/>
    <cellStyle name="40% - 강조색1 2 2" xfId="175"/>
    <cellStyle name="40% - 강조색1 3" xfId="176"/>
    <cellStyle name="40% - 강조색2" xfId="177"/>
    <cellStyle name="40% - 강조색2 2" xfId="178"/>
    <cellStyle name="40% - 강조색2 2 2" xfId="179"/>
    <cellStyle name="40% - 강조색2 3" xfId="180"/>
    <cellStyle name="40% - 강조색3" xfId="181"/>
    <cellStyle name="40% - 강조색3 2" xfId="182"/>
    <cellStyle name="40% - 강조색3 2 2" xfId="183"/>
    <cellStyle name="40% - 강조색3 3" xfId="184"/>
    <cellStyle name="40% - 강조색4" xfId="185"/>
    <cellStyle name="40% - 강조색4 2" xfId="186"/>
    <cellStyle name="40% - 강조색4 2 2" xfId="187"/>
    <cellStyle name="40% - 강조색4 3" xfId="188"/>
    <cellStyle name="40% - 강조색5" xfId="189"/>
    <cellStyle name="40% - 강조색5 2" xfId="190"/>
    <cellStyle name="40% - 강조색5 2 2" xfId="191"/>
    <cellStyle name="40% - 강조색5 3" xfId="192"/>
    <cellStyle name="40% - 강조색6" xfId="193"/>
    <cellStyle name="40% - 강조색6 2" xfId="194"/>
    <cellStyle name="40% - 강조색6 2 2" xfId="195"/>
    <cellStyle name="40% - 강조색6 3" xfId="196"/>
    <cellStyle name="60% - 강조색1" xfId="197"/>
    <cellStyle name="60% - 강조색1 2" xfId="198"/>
    <cellStyle name="60% - 강조색1 2 2" xfId="199"/>
    <cellStyle name="60% - 강조색1 3" xfId="200"/>
    <cellStyle name="60% - 강조색2" xfId="201"/>
    <cellStyle name="60% - 강조색2 2" xfId="202"/>
    <cellStyle name="60% - 강조색2 2 2" xfId="203"/>
    <cellStyle name="60% - 강조색2 3" xfId="204"/>
    <cellStyle name="60% - 강조색3" xfId="205"/>
    <cellStyle name="60% - 강조색3 2" xfId="206"/>
    <cellStyle name="60% - 강조색3 2 2" xfId="207"/>
    <cellStyle name="60% - 강조색3 3" xfId="208"/>
    <cellStyle name="60% - 강조색4" xfId="209"/>
    <cellStyle name="60% - 강조색4 2" xfId="210"/>
    <cellStyle name="60% - 강조색4 2 2" xfId="211"/>
    <cellStyle name="60% - 강조색4 3" xfId="212"/>
    <cellStyle name="60% - 강조색5" xfId="213"/>
    <cellStyle name="60% - 강조색5 2" xfId="214"/>
    <cellStyle name="60% - 강조색5 2 2" xfId="215"/>
    <cellStyle name="60% - 강조색5 3" xfId="216"/>
    <cellStyle name="60% - 강조색6" xfId="217"/>
    <cellStyle name="60% - 강조색6 2" xfId="218"/>
    <cellStyle name="60% - 강조색6 2 2" xfId="219"/>
    <cellStyle name="60% - 강조색6 3" xfId="220"/>
    <cellStyle name="A¨­￠￢￠O [0]_INQUIRY ￠?￥i¨u¡AAⓒ￢Aⓒª " xfId="221"/>
    <cellStyle name="A¨­￠￢￠O_INQUIRY ￠?￥i¨u¡AAⓒ￢Aⓒª " xfId="222"/>
    <cellStyle name="AeE­ [0]_±a¼uAe½A " xfId="223"/>
    <cellStyle name="ÅëÈ­ [0]_INQUIRY ¿µ¾÷ÃßÁø " xfId="224"/>
    <cellStyle name="AeE­ [0]_INQUIRY ¿μ¾÷AßAø " xfId="225"/>
    <cellStyle name="AeE­_±a¼uAe½A " xfId="226"/>
    <cellStyle name="ÅëÈ­_INQUIRY ¿µ¾÷ÃßÁø " xfId="227"/>
    <cellStyle name="AeE­_INQUIRY ¿μ¾÷AßAø " xfId="228"/>
    <cellStyle name="AeE¡ⓒ [0]_INQUIRY ￠?￥i¨u¡AAⓒ￢Aⓒª " xfId="229"/>
    <cellStyle name="AeE¡ⓒ_INQUIRY ￠?￥i¨u¡AAⓒ￢Aⓒª " xfId="230"/>
    <cellStyle name="ALIGNMENT" xfId="231"/>
    <cellStyle name="ALIGNMENT 2" xfId="232"/>
    <cellStyle name="ALIGNMENT 2 2" xfId="233"/>
    <cellStyle name="ALIGNMENT 3" xfId="234"/>
    <cellStyle name="ALIGNMENT 3 2" xfId="235"/>
    <cellStyle name="ALIGNMENT 4" xfId="236"/>
    <cellStyle name="AÞ¸¶ [0]_±a¼uAe½A " xfId="237"/>
    <cellStyle name="ÄÞ¸¶ [0]_INQUIRY ¿µ¾÷ÃßÁø " xfId="238"/>
    <cellStyle name="AÞ¸¶ [0]_INQUIRY ¿μ¾÷AßAø " xfId="239"/>
    <cellStyle name="AÞ¸¶_±a¼uAe½A " xfId="240"/>
    <cellStyle name="ÄÞ¸¶_INQUIRY ¿µ¾÷ÃßÁø " xfId="241"/>
    <cellStyle name="AÞ¸¶_INQUIRY ¿μ¾÷AßAø " xfId="242"/>
    <cellStyle name="C_TITLE" xfId="243"/>
    <cellStyle name="C_TITLE 2" xfId="244"/>
    <cellStyle name="C_TITLE 3" xfId="245"/>
    <cellStyle name="C¡IA¨ª_¡ic¨u¡A¨￢I¨￢¡Æ AN¡Æe " xfId="246"/>
    <cellStyle name="C￥AØ_¿μ¾÷CoE² " xfId="247"/>
    <cellStyle name="Ç¥ÁØ_»ç¾÷ºÎº° ÃÑ°è " xfId="248"/>
    <cellStyle name="C￥AØ_≫c¾÷ºIº° AN°e " xfId="249"/>
    <cellStyle name="Ç¥ÁØ_5-1±¤°í " xfId="250"/>
    <cellStyle name="C￥AØ_Æi¼º¸RCA " xfId="251"/>
    <cellStyle name="Ç¥ÁØ_LRV " xfId="252"/>
    <cellStyle name="C￥AØ_page 2 " xfId="253"/>
    <cellStyle name="Ç¥ÁØ_page 2 " xfId="254"/>
    <cellStyle name="C￥AØ_page 2  10" xfId="255"/>
    <cellStyle name="Ç¥ÁØ_page 2  10" xfId="256"/>
    <cellStyle name="C￥AØ_page 2  11" xfId="257"/>
    <cellStyle name="Ç¥ÁØ_page 2  11" xfId="258"/>
    <cellStyle name="C￥AØ_page 2  12" xfId="259"/>
    <cellStyle name="Ç¥ÁØ_page 2  12" xfId="260"/>
    <cellStyle name="C￥AØ_page 2  2" xfId="261"/>
    <cellStyle name="Ç¥ÁØ_page 2  2" xfId="262"/>
    <cellStyle name="C￥AØ_page 2  3" xfId="263"/>
    <cellStyle name="Ç¥ÁØ_page 2  3" xfId="264"/>
    <cellStyle name="C￥AØ_page 2  4" xfId="265"/>
    <cellStyle name="Ç¥ÁØ_page 2  4" xfId="266"/>
    <cellStyle name="C￥AØ_page 2  5" xfId="267"/>
    <cellStyle name="Ç¥ÁØ_page 2  5" xfId="268"/>
    <cellStyle name="C￥AØ_page 2  6" xfId="269"/>
    <cellStyle name="Ç¥ÁØ_page 2  6" xfId="270"/>
    <cellStyle name="C￥AØ_page 2  7" xfId="271"/>
    <cellStyle name="Ç¥ÁØ_page 2  7" xfId="272"/>
    <cellStyle name="C￥AØ_page 2  8" xfId="273"/>
    <cellStyle name="Ç¥ÁØ_page 2  8" xfId="274"/>
    <cellStyle name="C￥AØ_page 2  9" xfId="275"/>
    <cellStyle name="Ç¥ÁØ_page 2  9" xfId="276"/>
    <cellStyle name="C￥AØ_page 2 _중앙연구소+용역인원사번_03.02.21" xfId="277"/>
    <cellStyle name="Ç¥ÁØ_page 2 _중앙연구소+용역인원사번_03.02.21" xfId="278"/>
    <cellStyle name="C￥AØ_page 2 _중앙연구소+용역인원사번_03.02.21 10" xfId="279"/>
    <cellStyle name="Ç¥ÁØ_page 2 _중앙연구소+용역인원사번_03.02.21 10" xfId="280"/>
    <cellStyle name="C￥AØ_page 2 _중앙연구소+용역인원사번_03.02.21 11" xfId="281"/>
    <cellStyle name="Ç¥ÁØ_page 2 _중앙연구소+용역인원사번_03.02.21 11" xfId="282"/>
    <cellStyle name="C￥AØ_page 2 _중앙연구소+용역인원사번_03.02.21 12" xfId="283"/>
    <cellStyle name="Ç¥ÁØ_page 2 _중앙연구소+용역인원사번_03.02.21 12" xfId="284"/>
    <cellStyle name="C￥AØ_page 2 _중앙연구소+용역인원사번_03.02.21 2" xfId="285"/>
    <cellStyle name="Ç¥ÁØ_page 2 _중앙연구소+용역인원사번_03.02.21 2" xfId="286"/>
    <cellStyle name="C￥AØ_page 2 _중앙연구소+용역인원사번_03.02.21 3" xfId="287"/>
    <cellStyle name="Ç¥ÁØ_page 2 _중앙연구소+용역인원사번_03.02.21 3" xfId="288"/>
    <cellStyle name="C￥AØ_page 2 _중앙연구소+용역인원사번_03.02.21 4" xfId="289"/>
    <cellStyle name="Ç¥ÁØ_page 2 _중앙연구소+용역인원사번_03.02.21 4" xfId="290"/>
    <cellStyle name="C￥AØ_page 2 _중앙연구소+용역인원사번_03.02.21 5" xfId="291"/>
    <cellStyle name="Ç¥ÁØ_page 2 _중앙연구소+용역인원사번_03.02.21 5" xfId="292"/>
    <cellStyle name="C￥AØ_page 2 _중앙연구소+용역인원사번_03.02.21 6" xfId="293"/>
    <cellStyle name="Ç¥ÁØ_page 2 _중앙연구소+용역인원사번_03.02.21 6" xfId="294"/>
    <cellStyle name="C￥AØ_page 2 _중앙연구소+용역인원사번_03.02.21 7" xfId="295"/>
    <cellStyle name="Ç¥ÁØ_page 2 _중앙연구소+용역인원사번_03.02.21 7" xfId="296"/>
    <cellStyle name="C￥AØ_page 2 _중앙연구소+용역인원사번_03.02.21 8" xfId="297"/>
    <cellStyle name="Ç¥ÁØ_page 2 _중앙연구소+용역인원사번_03.02.21 8" xfId="298"/>
    <cellStyle name="C￥AØ_page 2 _중앙연구소+용역인원사번_03.02.21 9" xfId="299"/>
    <cellStyle name="Ç¥ÁØ_page 2 _중앙연구소+용역인원사번_03.02.21 9" xfId="300"/>
    <cellStyle name="C￥AØ_PERSONAL" xfId="301"/>
    <cellStyle name="Calc Currency (0)" xfId="302"/>
    <cellStyle name="category" xfId="303"/>
    <cellStyle name="category 2" xfId="304"/>
    <cellStyle name="category 3" xfId="305"/>
    <cellStyle name="Comma [0]_ SG&amp;A Bridge " xfId="306"/>
    <cellStyle name="comma zerodec" xfId="307"/>
    <cellStyle name="Comma_ SG&amp;A Bridge " xfId="308"/>
    <cellStyle name="Comma0" xfId="309"/>
    <cellStyle name="Comma0 2" xfId="310"/>
    <cellStyle name="Comma0 3" xfId="311"/>
    <cellStyle name="Comma0 4" xfId="312"/>
    <cellStyle name="Curren?_x0012_퐀_x0017_?" xfId="313"/>
    <cellStyle name="Curren?_x0012_퐀_x0017_? 2" xfId="314"/>
    <cellStyle name="Curren?_x0012_퐀_x0017_? 3" xfId="315"/>
    <cellStyle name="Curren?_x0012_퐀_x0017_? 4" xfId="316"/>
    <cellStyle name="Currency [0]_ SG&amp;A Bridge " xfId="317"/>
    <cellStyle name="Currency_ SG&amp;A Bridge " xfId="318"/>
    <cellStyle name="Currency0" xfId="319"/>
    <cellStyle name="Currency0 2" xfId="320"/>
    <cellStyle name="Currency0 3" xfId="321"/>
    <cellStyle name="Currency0 4" xfId="322"/>
    <cellStyle name="Currency1" xfId="323"/>
    <cellStyle name="Currency1 2" xfId="324"/>
    <cellStyle name="Currency1 2 2" xfId="325"/>
    <cellStyle name="Currency1 3" xfId="326"/>
    <cellStyle name="Date" xfId="327"/>
    <cellStyle name="Date 2" xfId="328"/>
    <cellStyle name="Date 2 2" xfId="329"/>
    <cellStyle name="Date 3" xfId="330"/>
    <cellStyle name="Date 3 2" xfId="331"/>
    <cellStyle name="Date 3 3" xfId="332"/>
    <cellStyle name="Date 4" xfId="333"/>
    <cellStyle name="Dollar (zero dec)" xfId="334"/>
    <cellStyle name="Euro" xfId="335"/>
    <cellStyle name="Euro 2" xfId="336"/>
    <cellStyle name="Euro 3" xfId="337"/>
    <cellStyle name="Fixed" xfId="338"/>
    <cellStyle name="Fixed 2" xfId="339"/>
    <cellStyle name="Fixed 2 2" xfId="340"/>
    <cellStyle name="Fixed 3" xfId="341"/>
    <cellStyle name="Fixed 3 2" xfId="342"/>
    <cellStyle name="Fixed 3 3" xfId="343"/>
    <cellStyle name="Fixed 4" xfId="344"/>
    <cellStyle name="Followed Hyperlink" xfId="345"/>
    <cellStyle name="Grey" xfId="346"/>
    <cellStyle name="Grey 2" xfId="347"/>
    <cellStyle name="Grey 2 2" xfId="348"/>
    <cellStyle name="Grey 3" xfId="349"/>
    <cellStyle name="Grey 3 2" xfId="350"/>
    <cellStyle name="Grey 3 3" xfId="351"/>
    <cellStyle name="Grey 4" xfId="352"/>
    <cellStyle name="HEADER" xfId="353"/>
    <cellStyle name="HEADER 2" xfId="354"/>
    <cellStyle name="HEADER 3" xfId="355"/>
    <cellStyle name="Header1" xfId="356"/>
    <cellStyle name="Header1 2" xfId="357"/>
    <cellStyle name="Header1 2 2" xfId="358"/>
    <cellStyle name="Header1 3" xfId="359"/>
    <cellStyle name="Header1 3 2" xfId="360"/>
    <cellStyle name="Header1 4" xfId="361"/>
    <cellStyle name="Header2" xfId="362"/>
    <cellStyle name="Header2 2" xfId="363"/>
    <cellStyle name="Header2 3" xfId="364"/>
    <cellStyle name="Header2 3 2" xfId="365"/>
    <cellStyle name="Header2 4" xfId="366"/>
    <cellStyle name="Heading 1" xfId="367"/>
    <cellStyle name="Heading 1 2" xfId="368"/>
    <cellStyle name="Heading 1 3" xfId="369"/>
    <cellStyle name="Heading 1 4" xfId="370"/>
    <cellStyle name="Heading 2" xfId="371"/>
    <cellStyle name="Heading 2 2" xfId="372"/>
    <cellStyle name="Heading 2 3" xfId="373"/>
    <cellStyle name="Heading 2 4" xfId="374"/>
    <cellStyle name="HEADING1" xfId="375"/>
    <cellStyle name="HEADING1 2" xfId="376"/>
    <cellStyle name="HEADING1 2 2" xfId="377"/>
    <cellStyle name="HEADING1 3" xfId="378"/>
    <cellStyle name="HEADING1 3 2" xfId="379"/>
    <cellStyle name="HEADING1 3 3" xfId="380"/>
    <cellStyle name="HEADING2" xfId="381"/>
    <cellStyle name="HEADING2 2" xfId="382"/>
    <cellStyle name="HEADING2 2 2" xfId="383"/>
    <cellStyle name="HEADING2 3" xfId="384"/>
    <cellStyle name="HEADING2 3 2" xfId="385"/>
    <cellStyle name="HEADING2 3 3" xfId="386"/>
    <cellStyle name="Hyperlink" xfId="387"/>
    <cellStyle name="Input [yellow]" xfId="388"/>
    <cellStyle name="Input [yellow] 2" xfId="389"/>
    <cellStyle name="Input [yellow] 2 2" xfId="390"/>
    <cellStyle name="Input [yellow] 3" xfId="391"/>
    <cellStyle name="Input [yellow] 3 2" xfId="392"/>
    <cellStyle name="Input [yellow] 3 3" xfId="393"/>
    <cellStyle name="Input [yellow] 4" xfId="394"/>
    <cellStyle name="Milliers [0]_Arabian Spec" xfId="395"/>
    <cellStyle name="Milliers_Arabian Spec" xfId="396"/>
    <cellStyle name="Model" xfId="397"/>
    <cellStyle name="Model 2" xfId="398"/>
    <cellStyle name="Model 3" xfId="399"/>
    <cellStyle name="Mon?aire [0]_Arabian Spec" xfId="400"/>
    <cellStyle name="Mon?aire_Arabian Spec" xfId="401"/>
    <cellStyle name="Normal - Style1" xfId="402"/>
    <cellStyle name="Normal - Style1 2" xfId="403"/>
    <cellStyle name="Normal - Style1 3" xfId="404"/>
    <cellStyle name="Normal - Style1 3 2" xfId="405"/>
    <cellStyle name="Normal - Style1 3 3" xfId="406"/>
    <cellStyle name="Normal - Style1 4" xfId="407"/>
    <cellStyle name="Normal_ SG&amp;A Bridge " xfId="408"/>
    <cellStyle name="NUM_" xfId="409"/>
    <cellStyle name="Œ…?æ맖?e [0.00]_laroux" xfId="410"/>
    <cellStyle name="Œ…?æ맖?e_laroux" xfId="411"/>
    <cellStyle name="Percent [2]" xfId="412"/>
    <cellStyle name="Percent [2] 2" xfId="413"/>
    <cellStyle name="Percent [2] 2 2" xfId="414"/>
    <cellStyle name="Percent [2] 3" xfId="415"/>
    <cellStyle name="Percent [2] 3 2" xfId="416"/>
    <cellStyle name="Percent [2] 4" xfId="417"/>
    <cellStyle name="R_TITLE" xfId="418"/>
    <cellStyle name="R_TITLE 2" xfId="419"/>
    <cellStyle name="R_TITLE 3" xfId="420"/>
    <cellStyle name="subhead" xfId="421"/>
    <cellStyle name="subhead 2" xfId="422"/>
    <cellStyle name="subhead 2 2" xfId="423"/>
    <cellStyle name="subhead 3" xfId="424"/>
    <cellStyle name="subhead 4" xfId="425"/>
    <cellStyle name="Total" xfId="426"/>
    <cellStyle name="Total 2" xfId="427"/>
    <cellStyle name="Total 2 2" xfId="428"/>
    <cellStyle name="Total 3" xfId="429"/>
    <cellStyle name="Total 3 2" xfId="430"/>
    <cellStyle name="Total 3 3" xfId="431"/>
    <cellStyle name="Total 4" xfId="432"/>
    <cellStyle name="강조색1" xfId="433"/>
    <cellStyle name="강조색1 2" xfId="434"/>
    <cellStyle name="강조색1 2 2" xfId="435"/>
    <cellStyle name="강조색1 3" xfId="436"/>
    <cellStyle name="강조색2" xfId="437"/>
    <cellStyle name="강조색2 2" xfId="438"/>
    <cellStyle name="강조색2 2 2" xfId="439"/>
    <cellStyle name="강조색2 3" xfId="440"/>
    <cellStyle name="강조색3" xfId="441"/>
    <cellStyle name="강조색3 2" xfId="442"/>
    <cellStyle name="강조색3 2 2" xfId="443"/>
    <cellStyle name="강조색3 3" xfId="444"/>
    <cellStyle name="강조색4" xfId="445"/>
    <cellStyle name="강조색4 2" xfId="446"/>
    <cellStyle name="강조색4 2 2" xfId="447"/>
    <cellStyle name="강조색4 3" xfId="448"/>
    <cellStyle name="강조색5" xfId="449"/>
    <cellStyle name="강조색5 2" xfId="450"/>
    <cellStyle name="강조색5 2 2" xfId="451"/>
    <cellStyle name="강조색5 3" xfId="452"/>
    <cellStyle name="강조색6" xfId="453"/>
    <cellStyle name="강조색6 2" xfId="454"/>
    <cellStyle name="강조색6 2 2" xfId="455"/>
    <cellStyle name="강조색6 3" xfId="456"/>
    <cellStyle name="경고문" xfId="457"/>
    <cellStyle name="경고문 2" xfId="458"/>
    <cellStyle name="경고문 2 2" xfId="459"/>
    <cellStyle name="계산" xfId="460"/>
    <cellStyle name="계산 2" xfId="461"/>
    <cellStyle name="계산 2 2" xfId="462"/>
    <cellStyle name="계산 3" xfId="463"/>
    <cellStyle name="咬訌裝?INCOM1" xfId="464"/>
    <cellStyle name="咬訌裝?INCOM10" xfId="465"/>
    <cellStyle name="咬訌裝?INCOM2" xfId="466"/>
    <cellStyle name="咬訌裝?INCOM3" xfId="467"/>
    <cellStyle name="咬訌裝?INCOM4" xfId="468"/>
    <cellStyle name="咬訌裝?INCOM5" xfId="469"/>
    <cellStyle name="咬訌裝?INCOM6" xfId="470"/>
    <cellStyle name="咬訌裝?INCOM7" xfId="471"/>
    <cellStyle name="咬訌裝?INCOM8" xfId="472"/>
    <cellStyle name="咬訌裝?INCOM9" xfId="473"/>
    <cellStyle name="咬訌裝?PRIB11" xfId="474"/>
    <cellStyle name="나쁨" xfId="475"/>
    <cellStyle name="나쁨 2" xfId="476"/>
    <cellStyle name="나쁨 2 2" xfId="477"/>
    <cellStyle name="나쁨 3" xfId="478"/>
    <cellStyle name="뒤에 오는 하이퍼링크_02(1).토지및기후" xfId="479"/>
    <cellStyle name="똿뗦먛귟 [0.00]_PRODUCT DETAIL Q1" xfId="480"/>
    <cellStyle name="똿뗦먛귟_PRODUCT DETAIL Q1" xfId="481"/>
    <cellStyle name="메모" xfId="482"/>
    <cellStyle name="메모 2" xfId="483"/>
    <cellStyle name="메모 3" xfId="484"/>
    <cellStyle name="믅됞 [0.00]_PRODUCT DETAIL Q1" xfId="485"/>
    <cellStyle name="믅됞_PRODUCT DETAIL Q1" xfId="486"/>
    <cellStyle name="Percent" xfId="487"/>
    <cellStyle name="백분율 2" xfId="488"/>
    <cellStyle name="백분율 2 2" xfId="489"/>
    <cellStyle name="백분율 2 3" xfId="490"/>
    <cellStyle name="백분율 3" xfId="491"/>
    <cellStyle name="보통" xfId="492"/>
    <cellStyle name="보통 2" xfId="493"/>
    <cellStyle name="보통 2 2" xfId="494"/>
    <cellStyle name="보통 3" xfId="495"/>
    <cellStyle name="뷭?_BOOKSHIP" xfId="496"/>
    <cellStyle name="설명 텍스트" xfId="497"/>
    <cellStyle name="설명 텍스트 2" xfId="498"/>
    <cellStyle name="설명 텍스트 2 2" xfId="499"/>
    <cellStyle name="셀 확인" xfId="500"/>
    <cellStyle name="셀 확인 2" xfId="501"/>
    <cellStyle name="셀 확인 2 2" xfId="502"/>
    <cellStyle name="셀 확인 3" xfId="503"/>
    <cellStyle name="Comma" xfId="504"/>
    <cellStyle name="Comma [0]" xfId="505"/>
    <cellStyle name="쉼표 [0] 2" xfId="506"/>
    <cellStyle name="쉼표 [0] 2 2" xfId="507"/>
    <cellStyle name="쉼표 [0] 2 2 2" xfId="508"/>
    <cellStyle name="쉼표 [0] 2 2 2 2" xfId="509"/>
    <cellStyle name="쉼표 [0] 2 2 3" xfId="510"/>
    <cellStyle name="쉼표 [0] 2 2 4" xfId="511"/>
    <cellStyle name="쉼표 [0] 2 3" xfId="512"/>
    <cellStyle name="쉼표 [0] 2 3 2" xfId="513"/>
    <cellStyle name="쉼표 [0] 2 3 3" xfId="514"/>
    <cellStyle name="쉼표 [0] 2 4" xfId="515"/>
    <cellStyle name="쉼표 [0] 2 5" xfId="516"/>
    <cellStyle name="쉼표 [0] 2 6" xfId="517"/>
    <cellStyle name="쉼표 [0] 3" xfId="518"/>
    <cellStyle name="쉼표 [0] 3 2" xfId="519"/>
    <cellStyle name="쉼표 [0] 3 3" xfId="520"/>
    <cellStyle name="쉼표 [0] 3 4" xfId="521"/>
    <cellStyle name="쉼표 [0] 4" xfId="522"/>
    <cellStyle name="쉼표 [0] 4 2" xfId="523"/>
    <cellStyle name="쉼표 [0] 4 3" xfId="524"/>
    <cellStyle name="쉼표 [0] 4 4" xfId="525"/>
    <cellStyle name="쉼표 [0] 4 5" xfId="526"/>
    <cellStyle name="쉼표 [0] 5" xfId="527"/>
    <cellStyle name="쉼표 [0] 6" xfId="528"/>
    <cellStyle name="쉼표 [0] 6 2" xfId="529"/>
    <cellStyle name="쉼표 [0] 7" xfId="530"/>
    <cellStyle name="쉼표 [0] 7 2" xfId="531"/>
    <cellStyle name="쉼표 [0] 8" xfId="532"/>
    <cellStyle name="쉼표 [0] 8 2" xfId="533"/>
    <cellStyle name="쉼표 [0] 9" xfId="534"/>
    <cellStyle name="쉼표 [0]_030인구" xfId="535"/>
    <cellStyle name="쉼표 [0]_3. 인구" xfId="536"/>
    <cellStyle name="쉼표 2" xfId="537"/>
    <cellStyle name="쉼표 2 2" xfId="538"/>
    <cellStyle name="쉼표 2 3" xfId="539"/>
    <cellStyle name="스타일 1" xfId="540"/>
    <cellStyle name="스타일 1 2" xfId="541"/>
    <cellStyle name="스타일 1 3" xfId="542"/>
    <cellStyle name="스타일 1 3 2" xfId="543"/>
    <cellStyle name="스타일 1 4" xfId="544"/>
    <cellStyle name="안건회계법인" xfId="545"/>
    <cellStyle name="연결된 셀" xfId="546"/>
    <cellStyle name="연결된 셀 2" xfId="547"/>
    <cellStyle name="연결된 셀 2 2" xfId="548"/>
    <cellStyle name="Followed Hyperlink" xfId="549"/>
    <cellStyle name="요약" xfId="550"/>
    <cellStyle name="요약 2" xfId="551"/>
    <cellStyle name="요약 2 2" xfId="552"/>
    <cellStyle name="일정_K200창정비 (2)" xfId="553"/>
    <cellStyle name="입력" xfId="554"/>
    <cellStyle name="입력 2" xfId="555"/>
    <cellStyle name="입력 2 2" xfId="556"/>
    <cellStyle name="입력 3" xfId="557"/>
    <cellStyle name="제목" xfId="558"/>
    <cellStyle name="제목 1" xfId="559"/>
    <cellStyle name="제목 1 2" xfId="560"/>
    <cellStyle name="제목 1 2 2" xfId="561"/>
    <cellStyle name="제목 2" xfId="562"/>
    <cellStyle name="제목 2 2" xfId="563"/>
    <cellStyle name="제목 2 2 2" xfId="564"/>
    <cellStyle name="제목 3" xfId="565"/>
    <cellStyle name="제목 3 2" xfId="566"/>
    <cellStyle name="제목 3 2 2" xfId="567"/>
    <cellStyle name="제목 4" xfId="568"/>
    <cellStyle name="제목 4 2" xfId="569"/>
    <cellStyle name="제목 4 2 2" xfId="570"/>
    <cellStyle name="제목 5" xfId="571"/>
    <cellStyle name="좋음" xfId="572"/>
    <cellStyle name="좋음 2" xfId="573"/>
    <cellStyle name="좋음 2 2" xfId="574"/>
    <cellStyle name="좋음 3" xfId="575"/>
    <cellStyle name="지정되지 않음" xfId="576"/>
    <cellStyle name="지정되지 않음 2" xfId="577"/>
    <cellStyle name="지정되지 않음 2 2" xfId="578"/>
    <cellStyle name="출력" xfId="579"/>
    <cellStyle name="출력 2" xfId="580"/>
    <cellStyle name="출력 2 2" xfId="581"/>
    <cellStyle name="출력 3" xfId="582"/>
    <cellStyle name="콤마 " xfId="583"/>
    <cellStyle name="콤마 [0]" xfId="584"/>
    <cellStyle name="콤마 [0]_7. 인구이동" xfId="585"/>
    <cellStyle name="콤마_  종  합  " xfId="586"/>
    <cellStyle name="Currency" xfId="587"/>
    <cellStyle name="Currency [0]" xfId="588"/>
    <cellStyle name="통화 [0] 2" xfId="589"/>
    <cellStyle name="통화 [0] 2 2" xfId="590"/>
    <cellStyle name="통화 [0] 3" xfId="591"/>
    <cellStyle name="퍼센트" xfId="592"/>
    <cellStyle name="표서식" xfId="593"/>
    <cellStyle name="표서식 2" xfId="594"/>
    <cellStyle name="표서식 3" xfId="595"/>
    <cellStyle name="표준 10" xfId="596"/>
    <cellStyle name="표준 10 2" xfId="597"/>
    <cellStyle name="표준 10 2 2" xfId="598"/>
    <cellStyle name="표준 10 2 3" xfId="599"/>
    <cellStyle name="표준 10 3" xfId="600"/>
    <cellStyle name="표준 11" xfId="601"/>
    <cellStyle name="표준 11 2" xfId="602"/>
    <cellStyle name="표준 11 2 2" xfId="603"/>
    <cellStyle name="표준 12" xfId="604"/>
    <cellStyle name="표준 12 2" xfId="605"/>
    <cellStyle name="표준 13" xfId="606"/>
    <cellStyle name="표준 13 2" xfId="607"/>
    <cellStyle name="표준 14" xfId="608"/>
    <cellStyle name="표준 14 2" xfId="609"/>
    <cellStyle name="표준 14 3" xfId="610"/>
    <cellStyle name="표준 15" xfId="611"/>
    <cellStyle name="표준 16" xfId="612"/>
    <cellStyle name="표준 16 2" xfId="613"/>
    <cellStyle name="표준 17" xfId="614"/>
    <cellStyle name="표준 17 2" xfId="615"/>
    <cellStyle name="표준 18" xfId="616"/>
    <cellStyle name="표준 18 2" xfId="617"/>
    <cellStyle name="표준 19" xfId="618"/>
    <cellStyle name="표준 19 2" xfId="619"/>
    <cellStyle name="표준 19 3" xfId="620"/>
    <cellStyle name="표준 19 4" xfId="621"/>
    <cellStyle name="표준 2" xfId="622"/>
    <cellStyle name="표준 2 2" xfId="623"/>
    <cellStyle name="표준 2 2 2" xfId="624"/>
    <cellStyle name="표준 2 2 2 2" xfId="625"/>
    <cellStyle name="표준 2 2 3" xfId="626"/>
    <cellStyle name="표준 2 2 4" xfId="627"/>
    <cellStyle name="표준 2 2 5" xfId="628"/>
    <cellStyle name="표준 2 2 6" xfId="629"/>
    <cellStyle name="표준 2 3" xfId="630"/>
    <cellStyle name="표준 2 3 2" xfId="631"/>
    <cellStyle name="표준 2 3 2 2" xfId="632"/>
    <cellStyle name="표준 2 3 3" xfId="633"/>
    <cellStyle name="표준 2 4" xfId="634"/>
    <cellStyle name="표준 2 4 2" xfId="635"/>
    <cellStyle name="표준 2 5" xfId="636"/>
    <cellStyle name="표준 2 5 2" xfId="637"/>
    <cellStyle name="표준 20" xfId="638"/>
    <cellStyle name="표준 21" xfId="639"/>
    <cellStyle name="표준 22" xfId="640"/>
    <cellStyle name="표준 23" xfId="641"/>
    <cellStyle name="표준 24" xfId="642"/>
    <cellStyle name="표준 25" xfId="643"/>
    <cellStyle name="표준 26" xfId="644"/>
    <cellStyle name="표준 29" xfId="645"/>
    <cellStyle name="표준 29 2" xfId="646"/>
    <cellStyle name="표준 3" xfId="647"/>
    <cellStyle name="표준 3 2" xfId="648"/>
    <cellStyle name="표준 3 2 2" xfId="649"/>
    <cellStyle name="표준 3 2 3" xfId="650"/>
    <cellStyle name="표준 3 3" xfId="651"/>
    <cellStyle name="표준 3 3 2" xfId="652"/>
    <cellStyle name="표준 3 3 3" xfId="653"/>
    <cellStyle name="표준 3 4" xfId="654"/>
    <cellStyle name="표준 30" xfId="655"/>
    <cellStyle name="표준 30 2" xfId="656"/>
    <cellStyle name="표준 31" xfId="657"/>
    <cellStyle name="표준 31 2" xfId="658"/>
    <cellStyle name="표준 32" xfId="659"/>
    <cellStyle name="표준 32 2" xfId="660"/>
    <cellStyle name="표준 33" xfId="661"/>
    <cellStyle name="표준 33 2" xfId="662"/>
    <cellStyle name="표준 4" xfId="663"/>
    <cellStyle name="표준 4 2" xfId="664"/>
    <cellStyle name="표준 4 2 2" xfId="665"/>
    <cellStyle name="표준 4 2 3" xfId="666"/>
    <cellStyle name="표준 4 3" xfId="667"/>
    <cellStyle name="표준 4 4" xfId="668"/>
    <cellStyle name="표준 5" xfId="669"/>
    <cellStyle name="표준 5 2" xfId="670"/>
    <cellStyle name="표준 5 3" xfId="671"/>
    <cellStyle name="표준 6" xfId="672"/>
    <cellStyle name="표준 6 2" xfId="673"/>
    <cellStyle name="표준 6 2 2" xfId="674"/>
    <cellStyle name="표준 6 3" xfId="675"/>
    <cellStyle name="표준 6 3 2" xfId="676"/>
    <cellStyle name="표준 6 4" xfId="677"/>
    <cellStyle name="표준 7" xfId="678"/>
    <cellStyle name="표준 7 2" xfId="679"/>
    <cellStyle name="표준 7 2 2" xfId="680"/>
    <cellStyle name="표준 8" xfId="681"/>
    <cellStyle name="표준 8 2" xfId="682"/>
    <cellStyle name="표준 8 2 2" xfId="683"/>
    <cellStyle name="표준 8 2 3" xfId="684"/>
    <cellStyle name="표준 8 3" xfId="685"/>
    <cellStyle name="표준 8 3 2" xfId="686"/>
    <cellStyle name="표준 8 4" xfId="687"/>
    <cellStyle name="표준 9" xfId="688"/>
    <cellStyle name="표준 9 2" xfId="689"/>
    <cellStyle name="표준 9 2 2" xfId="690"/>
    <cellStyle name="표준 9 3" xfId="691"/>
    <cellStyle name="표준 9 3 2" xfId="692"/>
    <cellStyle name="표준_030인구" xfId="693"/>
    <cellStyle name="표준_031통리별인구" xfId="694"/>
    <cellStyle name="표준_2.토지 및 기후(총무과)" xfId="695"/>
    <cellStyle name="표준_3. 인구" xfId="696"/>
    <cellStyle name="표준_3.인구" xfId="697"/>
    <cellStyle name="표준_3.인구(기획감사담당관시)" xfId="698"/>
    <cellStyle name="표준_3.인구(민원처리과)" xfId="699"/>
    <cellStyle name="표준_6.농업 및 수산업(통계청)" xfId="700"/>
    <cellStyle name="표준_Sheet1" xfId="701"/>
    <cellStyle name="표준_보령시통리" xfId="702"/>
    <cellStyle name="표준_읍면동,리.통별세대및인구(시범용양식)" xfId="703"/>
    <cellStyle name="표준_주민자치과(1)" xfId="704"/>
    <cellStyle name="표준_통계연보 서식 2" xfId="705"/>
    <cellStyle name="Hyperlink" xfId="7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1088;&#52824;&#51221;&#48372;&#442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#2009.12.31&#44592;&#51456;%20&#53685;&#44228;&#50672;&#48372;%20&#47564;&#46308;&#44592;#\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TG&#49340;&#48372;\Local%20Settings\Temporary%20Internet%20Files\Content.IE5\R2BF0EOJ\3.&#51064;&#44396;[1]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51088;&#52824;&#51221;&#48372;&#44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6020;&#49884;&#51452;&#53469;&#442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2509;&#47924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5.외국인과의혼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  <sheetName val="2.2.행정구역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35" customWidth="1"/>
    <col min="2" max="2" width="8.875" style="37" customWidth="1"/>
    <col min="3" max="4" width="8.875" style="38" customWidth="1"/>
    <col min="5" max="5" width="8.875" style="35" customWidth="1"/>
    <col min="6" max="8" width="8.875" style="38" customWidth="1"/>
    <col min="9" max="9" width="8.375" style="38" customWidth="1"/>
    <col min="10" max="10" width="7.75390625" style="38" customWidth="1"/>
    <col min="11" max="11" width="7.625" style="38" customWidth="1"/>
    <col min="12" max="12" width="11.25390625" style="38" customWidth="1"/>
    <col min="13" max="13" width="7.625" style="39" customWidth="1"/>
    <col min="14" max="14" width="8.50390625" style="40" customWidth="1"/>
    <col min="15" max="15" width="10.375" style="38" customWidth="1"/>
    <col min="16" max="16" width="8.625" style="39" customWidth="1"/>
    <col min="17" max="17" width="10.375" style="35" customWidth="1"/>
    <col min="18" max="18" width="5.75390625" style="35" customWidth="1"/>
    <col min="19" max="19" width="9.00390625" style="35" customWidth="1"/>
    <col min="20" max="20" width="10.125" style="35" customWidth="1"/>
    <col min="21" max="16384" width="9.00390625" style="35" customWidth="1"/>
  </cols>
  <sheetData>
    <row r="1" spans="1:17" s="709" customFormat="1" ht="12" customHeight="1">
      <c r="A1" s="706" t="s">
        <v>842</v>
      </c>
      <c r="B1" s="707"/>
      <c r="C1" s="708"/>
      <c r="D1" s="708"/>
      <c r="F1" s="708"/>
      <c r="G1" s="708"/>
      <c r="H1" s="708"/>
      <c r="I1" s="708"/>
      <c r="J1" s="708"/>
      <c r="K1" s="708"/>
      <c r="L1" s="708"/>
      <c r="M1" s="710"/>
      <c r="N1" s="711"/>
      <c r="O1" s="708"/>
      <c r="P1" s="710"/>
      <c r="Q1" s="711" t="s">
        <v>37</v>
      </c>
    </row>
    <row r="2" spans="1:17" ht="12" customHeight="1">
      <c r="A2" s="44"/>
      <c r="Q2" s="62"/>
    </row>
    <row r="3" spans="1:17" s="63" customFormat="1" ht="24" customHeight="1">
      <c r="A3" s="124" t="s">
        <v>835</v>
      </c>
      <c r="B3" s="124"/>
      <c r="C3" s="124"/>
      <c r="D3" s="124"/>
      <c r="E3" s="124"/>
      <c r="F3" s="124"/>
      <c r="G3" s="124"/>
      <c r="H3" s="124"/>
      <c r="I3" s="124"/>
      <c r="J3" s="949" t="s">
        <v>586</v>
      </c>
      <c r="K3" s="949"/>
      <c r="L3" s="949"/>
      <c r="M3" s="949"/>
      <c r="N3" s="949"/>
      <c r="O3" s="949"/>
      <c r="P3" s="949"/>
      <c r="Q3" s="949"/>
    </row>
    <row r="4" spans="1:17" s="66" customFormat="1" ht="12" customHeight="1">
      <c r="A4" s="35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</row>
    <row r="5" spans="1:17" s="698" customFormat="1" ht="12" customHeight="1">
      <c r="A5" s="698" t="s">
        <v>839</v>
      </c>
      <c r="B5" s="699"/>
      <c r="M5" s="700"/>
      <c r="N5" s="699"/>
      <c r="P5" s="700"/>
      <c r="Q5" s="699" t="s">
        <v>836</v>
      </c>
    </row>
    <row r="6" spans="1:19" s="36" customFormat="1" ht="17.25" customHeight="1">
      <c r="A6" s="950" t="s">
        <v>837</v>
      </c>
      <c r="B6" s="312" t="s">
        <v>587</v>
      </c>
      <c r="C6" s="313" t="s">
        <v>588</v>
      </c>
      <c r="D6" s="314"/>
      <c r="E6" s="314"/>
      <c r="F6" s="314"/>
      <c r="G6" s="314"/>
      <c r="H6" s="314"/>
      <c r="I6" s="314" t="s">
        <v>482</v>
      </c>
      <c r="J6" s="314"/>
      <c r="K6" s="315"/>
      <c r="L6" s="316" t="s">
        <v>151</v>
      </c>
      <c r="M6" s="317" t="s">
        <v>152</v>
      </c>
      <c r="N6" s="318" t="s">
        <v>589</v>
      </c>
      <c r="O6" s="319" t="s">
        <v>593</v>
      </c>
      <c r="P6" s="320"/>
      <c r="Q6" s="953" t="s">
        <v>79</v>
      </c>
      <c r="S6" s="1"/>
    </row>
    <row r="7" spans="1:19" s="36" customFormat="1" ht="17.25" customHeight="1">
      <c r="A7" s="951"/>
      <c r="B7" s="321"/>
      <c r="C7" s="322" t="s">
        <v>590</v>
      </c>
      <c r="D7" s="323"/>
      <c r="E7" s="324"/>
      <c r="F7" s="325" t="s">
        <v>149</v>
      </c>
      <c r="G7" s="326" t="s">
        <v>50</v>
      </c>
      <c r="H7" s="327"/>
      <c r="I7" s="322" t="s">
        <v>150</v>
      </c>
      <c r="J7" s="323"/>
      <c r="K7" s="328"/>
      <c r="L7" s="321" t="s">
        <v>591</v>
      </c>
      <c r="M7" s="329" t="s">
        <v>492</v>
      </c>
      <c r="N7" s="689" t="s">
        <v>825</v>
      </c>
      <c r="O7" s="330"/>
      <c r="P7" s="331" t="s">
        <v>592</v>
      </c>
      <c r="Q7" s="954"/>
      <c r="S7" s="1"/>
    </row>
    <row r="8" spans="1:19" s="36" customFormat="1" ht="33" customHeight="1">
      <c r="A8" s="951"/>
      <c r="B8" s="321" t="s">
        <v>62</v>
      </c>
      <c r="C8" s="332"/>
      <c r="D8" s="333" t="s">
        <v>17</v>
      </c>
      <c r="E8" s="334" t="s">
        <v>18</v>
      </c>
      <c r="F8" s="323"/>
      <c r="G8" s="335" t="s">
        <v>17</v>
      </c>
      <c r="H8" s="333" t="s">
        <v>18</v>
      </c>
      <c r="I8" s="336"/>
      <c r="J8" s="333" t="s">
        <v>17</v>
      </c>
      <c r="K8" s="333" t="s">
        <v>18</v>
      </c>
      <c r="L8" s="325" t="s">
        <v>49</v>
      </c>
      <c r="M8" s="335" t="s">
        <v>32</v>
      </c>
      <c r="N8" s="337" t="s">
        <v>992</v>
      </c>
      <c r="O8" s="330" t="s">
        <v>36</v>
      </c>
      <c r="P8" s="338"/>
      <c r="Q8" s="954"/>
      <c r="S8" s="1"/>
    </row>
    <row r="9" spans="1:19" s="36" customFormat="1" ht="31.5" customHeight="1">
      <c r="A9" s="952"/>
      <c r="B9" s="339" t="s">
        <v>31</v>
      </c>
      <c r="C9" s="340" t="s">
        <v>66</v>
      </c>
      <c r="D9" s="340" t="s">
        <v>63</v>
      </c>
      <c r="E9" s="341" t="s">
        <v>64</v>
      </c>
      <c r="F9" s="340" t="s">
        <v>60</v>
      </c>
      <c r="G9" s="340" t="s">
        <v>63</v>
      </c>
      <c r="H9" s="340" t="s">
        <v>64</v>
      </c>
      <c r="I9" s="340" t="s">
        <v>33</v>
      </c>
      <c r="J9" s="340" t="s">
        <v>63</v>
      </c>
      <c r="K9" s="342" t="s">
        <v>64</v>
      </c>
      <c r="L9" s="343" t="s">
        <v>117</v>
      </c>
      <c r="M9" s="344" t="s">
        <v>34</v>
      </c>
      <c r="N9" s="345" t="s">
        <v>838</v>
      </c>
      <c r="O9" s="346" t="s">
        <v>61</v>
      </c>
      <c r="P9" s="347" t="s">
        <v>65</v>
      </c>
      <c r="Q9" s="955"/>
      <c r="S9" s="1"/>
    </row>
    <row r="10" spans="1:20" s="4" customFormat="1" ht="30" customHeight="1">
      <c r="A10" s="354">
        <v>2006</v>
      </c>
      <c r="B10" s="348">
        <v>41991</v>
      </c>
      <c r="C10" s="348">
        <v>108526</v>
      </c>
      <c r="D10" s="348">
        <v>55097</v>
      </c>
      <c r="E10" s="349">
        <v>53429</v>
      </c>
      <c r="F10" s="349">
        <v>107591</v>
      </c>
      <c r="G10" s="348">
        <v>54455</v>
      </c>
      <c r="H10" s="348">
        <v>53136</v>
      </c>
      <c r="I10" s="349">
        <v>935</v>
      </c>
      <c r="J10" s="349">
        <v>642</v>
      </c>
      <c r="K10" s="349">
        <v>293</v>
      </c>
      <c r="L10" s="350">
        <v>-0.10401421220740249</v>
      </c>
      <c r="M10" s="351">
        <v>2.5622395275178014</v>
      </c>
      <c r="N10" s="349">
        <v>17059</v>
      </c>
      <c r="O10" s="352">
        <f aca="true" t="shared" si="0" ref="O10:O19">C10/P10</f>
        <v>190.74116385749687</v>
      </c>
      <c r="P10" s="353">
        <v>568.97</v>
      </c>
      <c r="Q10" s="355">
        <v>2006</v>
      </c>
      <c r="S10" s="2"/>
      <c r="T10" s="3"/>
    </row>
    <row r="11" spans="1:20" s="4" customFormat="1" ht="30" customHeight="1">
      <c r="A11" s="354">
        <v>2007</v>
      </c>
      <c r="B11" s="348">
        <v>43055</v>
      </c>
      <c r="C11" s="348">
        <v>108783</v>
      </c>
      <c r="D11" s="348">
        <v>55168</v>
      </c>
      <c r="E11" s="349">
        <v>53615</v>
      </c>
      <c r="F11" s="349">
        <v>107637</v>
      </c>
      <c r="G11" s="348">
        <v>54426</v>
      </c>
      <c r="H11" s="348">
        <v>53211</v>
      </c>
      <c r="I11" s="349">
        <v>1146</v>
      </c>
      <c r="J11" s="349">
        <v>742</v>
      </c>
      <c r="K11" s="349">
        <v>404</v>
      </c>
      <c r="L11" s="350">
        <v>0.2368096124431012</v>
      </c>
      <c r="M11" s="351">
        <v>2.4999883869469284</v>
      </c>
      <c r="N11" s="349">
        <v>17916</v>
      </c>
      <c r="O11" s="352">
        <f t="shared" si="0"/>
        <v>191.17941688195287</v>
      </c>
      <c r="P11" s="353">
        <v>569.01</v>
      </c>
      <c r="Q11" s="355">
        <v>2007</v>
      </c>
      <c r="S11" s="2"/>
      <c r="T11" s="3"/>
    </row>
    <row r="12" spans="1:20" s="4" customFormat="1" ht="30" customHeight="1">
      <c r="A12" s="354">
        <v>2008</v>
      </c>
      <c r="B12" s="348">
        <v>43645</v>
      </c>
      <c r="C12" s="348">
        <v>108182</v>
      </c>
      <c r="D12" s="348">
        <v>54871</v>
      </c>
      <c r="E12" s="349">
        <v>53311</v>
      </c>
      <c r="F12" s="349">
        <v>106885</v>
      </c>
      <c r="G12" s="348">
        <v>54065</v>
      </c>
      <c r="H12" s="348">
        <v>52820</v>
      </c>
      <c r="I12" s="349">
        <v>1297</v>
      </c>
      <c r="J12" s="349">
        <v>806</v>
      </c>
      <c r="K12" s="349">
        <v>491</v>
      </c>
      <c r="L12" s="350">
        <v>-0.5524760302620814</v>
      </c>
      <c r="M12" s="351">
        <v>2.448963226028182</v>
      </c>
      <c r="N12" s="349">
        <v>18408</v>
      </c>
      <c r="O12" s="352">
        <f t="shared" si="0"/>
        <v>190.13322085134803</v>
      </c>
      <c r="P12" s="353">
        <v>568.98</v>
      </c>
      <c r="Q12" s="355">
        <v>2008</v>
      </c>
      <c r="S12" s="2"/>
      <c r="T12" s="3"/>
    </row>
    <row r="13" spans="1:20" s="4" customFormat="1" ht="30" customHeight="1">
      <c r="A13" s="354">
        <v>2009</v>
      </c>
      <c r="B13" s="348">
        <v>44231</v>
      </c>
      <c r="C13" s="348">
        <v>108141</v>
      </c>
      <c r="D13" s="348">
        <v>54857</v>
      </c>
      <c r="E13" s="349">
        <v>53284</v>
      </c>
      <c r="F13" s="349">
        <v>106754</v>
      </c>
      <c r="G13" s="348">
        <v>53990</v>
      </c>
      <c r="H13" s="348">
        <v>52764</v>
      </c>
      <c r="I13" s="349">
        <v>1387</v>
      </c>
      <c r="J13" s="349">
        <v>867</v>
      </c>
      <c r="K13" s="349">
        <v>520</v>
      </c>
      <c r="L13" s="350">
        <v>-0.03789909596790594</v>
      </c>
      <c r="M13" s="351">
        <v>2.413556103185549</v>
      </c>
      <c r="N13" s="349">
        <v>18858</v>
      </c>
      <c r="O13" s="352">
        <f t="shared" si="0"/>
        <v>190.05114145621343</v>
      </c>
      <c r="P13" s="353">
        <v>569.01</v>
      </c>
      <c r="Q13" s="355">
        <v>2009</v>
      </c>
      <c r="S13" s="2"/>
      <c r="T13" s="3"/>
    </row>
    <row r="14" spans="1:20" s="4" customFormat="1" ht="30" customHeight="1">
      <c r="A14" s="354">
        <v>2010</v>
      </c>
      <c r="B14" s="348">
        <v>45299</v>
      </c>
      <c r="C14" s="348">
        <v>108865</v>
      </c>
      <c r="D14" s="348">
        <v>55184</v>
      </c>
      <c r="E14" s="349">
        <v>53681</v>
      </c>
      <c r="F14" s="349">
        <v>107346</v>
      </c>
      <c r="G14" s="348">
        <v>54188</v>
      </c>
      <c r="H14" s="348">
        <v>53158</v>
      </c>
      <c r="I14" s="349">
        <v>1519</v>
      </c>
      <c r="J14" s="349">
        <v>996</v>
      </c>
      <c r="K14" s="349">
        <v>523</v>
      </c>
      <c r="L14" s="350">
        <v>0.6694963057489759</v>
      </c>
      <c r="M14" s="351">
        <v>2.3697211858981433</v>
      </c>
      <c r="N14" s="349">
        <v>19354</v>
      </c>
      <c r="O14" s="352">
        <f t="shared" si="0"/>
        <v>191.32352682729655</v>
      </c>
      <c r="P14" s="353">
        <v>569.01</v>
      </c>
      <c r="Q14" s="355">
        <v>2010</v>
      </c>
      <c r="S14" s="2"/>
      <c r="T14" s="3"/>
    </row>
    <row r="15" spans="1:20" s="4" customFormat="1" ht="30" customHeight="1">
      <c r="A15" s="354">
        <v>2011</v>
      </c>
      <c r="B15" s="348">
        <v>45275</v>
      </c>
      <c r="C15" s="348">
        <v>108260</v>
      </c>
      <c r="D15" s="348">
        <v>54966</v>
      </c>
      <c r="E15" s="349">
        <v>53294</v>
      </c>
      <c r="F15" s="349">
        <v>106421</v>
      </c>
      <c r="G15" s="348">
        <v>53685</v>
      </c>
      <c r="H15" s="348">
        <v>52736</v>
      </c>
      <c r="I15" s="349">
        <v>1839</v>
      </c>
      <c r="J15" s="349">
        <v>1281</v>
      </c>
      <c r="K15" s="349">
        <v>558</v>
      </c>
      <c r="L15" s="350">
        <v>-0.5557341661691085</v>
      </c>
      <c r="M15" s="351">
        <v>2.3505466593042517</v>
      </c>
      <c r="N15" s="349">
        <v>19756</v>
      </c>
      <c r="O15" s="352">
        <f t="shared" si="0"/>
        <v>190.26027662079753</v>
      </c>
      <c r="P15" s="353">
        <v>569.01</v>
      </c>
      <c r="Q15" s="355">
        <v>2011</v>
      </c>
      <c r="S15" s="2"/>
      <c r="T15" s="3"/>
    </row>
    <row r="16" spans="1:20" s="4" customFormat="1" ht="30" customHeight="1">
      <c r="A16" s="354">
        <v>2012</v>
      </c>
      <c r="B16" s="348">
        <v>45284</v>
      </c>
      <c r="C16" s="348">
        <v>107438</v>
      </c>
      <c r="D16" s="348">
        <v>54549</v>
      </c>
      <c r="E16" s="349">
        <v>52889</v>
      </c>
      <c r="F16" s="349">
        <v>105559</v>
      </c>
      <c r="G16" s="348">
        <v>53272</v>
      </c>
      <c r="H16" s="348">
        <v>52287</v>
      </c>
      <c r="I16" s="349">
        <v>1879</v>
      </c>
      <c r="J16" s="349">
        <v>1277</v>
      </c>
      <c r="K16" s="349">
        <v>602</v>
      </c>
      <c r="L16" s="350">
        <v>-0.7592832070940329</v>
      </c>
      <c r="M16" s="351">
        <v>2.3310440773783236</v>
      </c>
      <c r="N16" s="348">
        <v>20453</v>
      </c>
      <c r="O16" s="352">
        <f t="shared" si="0"/>
        <v>188.81566229064515</v>
      </c>
      <c r="P16" s="356">
        <v>569.01</v>
      </c>
      <c r="Q16" s="355">
        <v>2012</v>
      </c>
      <c r="S16" s="2"/>
      <c r="T16" s="3"/>
    </row>
    <row r="17" spans="1:21" s="4" customFormat="1" ht="30" customHeight="1">
      <c r="A17" s="354">
        <v>2013</v>
      </c>
      <c r="B17" s="348">
        <v>45455</v>
      </c>
      <c r="C17" s="348">
        <v>107008</v>
      </c>
      <c r="D17" s="348">
        <v>54495</v>
      </c>
      <c r="E17" s="349">
        <v>52513</v>
      </c>
      <c r="F17" s="349">
        <v>104938</v>
      </c>
      <c r="G17" s="348">
        <v>53010</v>
      </c>
      <c r="H17" s="348">
        <v>51928</v>
      </c>
      <c r="I17" s="349">
        <v>2070</v>
      </c>
      <c r="J17" s="349">
        <v>1485</v>
      </c>
      <c r="K17" s="349">
        <v>585</v>
      </c>
      <c r="L17" s="350">
        <v>-0.4002308308047432</v>
      </c>
      <c r="M17" s="351">
        <v>2.3086129138708613</v>
      </c>
      <c r="N17" s="348">
        <v>21139</v>
      </c>
      <c r="O17" s="352">
        <f t="shared" si="0"/>
        <v>188.0589392405904</v>
      </c>
      <c r="P17" s="356">
        <v>569.0131</v>
      </c>
      <c r="Q17" s="355">
        <v>2013</v>
      </c>
      <c r="S17" s="6"/>
      <c r="U17" s="7"/>
    </row>
    <row r="18" spans="1:21" s="4" customFormat="1" ht="30" customHeight="1">
      <c r="A18" s="354">
        <v>2014</v>
      </c>
      <c r="B18" s="348">
        <v>45831</v>
      </c>
      <c r="C18" s="348">
        <v>106702</v>
      </c>
      <c r="D18" s="348">
        <v>54443</v>
      </c>
      <c r="E18" s="349">
        <v>52259</v>
      </c>
      <c r="F18" s="349">
        <v>104321</v>
      </c>
      <c r="G18" s="348">
        <v>52668</v>
      </c>
      <c r="H18" s="348">
        <v>51653</v>
      </c>
      <c r="I18" s="349">
        <v>2381</v>
      </c>
      <c r="J18" s="349">
        <v>1775</v>
      </c>
      <c r="K18" s="349">
        <v>606</v>
      </c>
      <c r="L18" s="350">
        <v>-0.2859599282296651</v>
      </c>
      <c r="M18" s="351">
        <v>2.276210425258013</v>
      </c>
      <c r="N18" s="348">
        <v>21817</v>
      </c>
      <c r="O18" s="352">
        <f t="shared" si="0"/>
        <v>187.4233721522545</v>
      </c>
      <c r="P18" s="356">
        <v>569.31</v>
      </c>
      <c r="Q18" s="355">
        <v>2014</v>
      </c>
      <c r="S18" s="6"/>
      <c r="U18" s="7"/>
    </row>
    <row r="19" spans="1:21" s="4" customFormat="1" ht="30" customHeight="1">
      <c r="A19" s="354">
        <v>2015</v>
      </c>
      <c r="B19" s="348">
        <v>46739</v>
      </c>
      <c r="C19" s="348">
        <v>107279</v>
      </c>
      <c r="D19" s="348">
        <v>54889</v>
      </c>
      <c r="E19" s="349">
        <v>52390</v>
      </c>
      <c r="F19" s="349">
        <v>104754</v>
      </c>
      <c r="G19" s="348">
        <v>52968</v>
      </c>
      <c r="H19" s="348">
        <v>51786</v>
      </c>
      <c r="I19" s="349">
        <v>2525</v>
      </c>
      <c r="J19" s="349">
        <v>1921</v>
      </c>
      <c r="K19" s="349">
        <v>604</v>
      </c>
      <c r="L19" s="350">
        <v>0.5407583737886825</v>
      </c>
      <c r="M19" s="351">
        <v>2.241254626757098</v>
      </c>
      <c r="N19" s="348">
        <v>22460</v>
      </c>
      <c r="O19" s="352">
        <f t="shared" si="0"/>
        <v>188.40709518791712</v>
      </c>
      <c r="P19" s="356">
        <v>569.4</v>
      </c>
      <c r="Q19" s="355">
        <v>2015</v>
      </c>
      <c r="S19" s="259"/>
      <c r="U19" s="7"/>
    </row>
    <row r="20" spans="1:21" s="4" customFormat="1" ht="30" customHeight="1">
      <c r="A20" s="354">
        <v>2016</v>
      </c>
      <c r="B20" s="348">
        <v>47011</v>
      </c>
      <c r="C20" s="348">
        <v>106501</v>
      </c>
      <c r="D20" s="348">
        <v>54525</v>
      </c>
      <c r="E20" s="349">
        <v>51976</v>
      </c>
      <c r="F20" s="349">
        <v>103873</v>
      </c>
      <c r="G20" s="348">
        <v>52521</v>
      </c>
      <c r="H20" s="348">
        <v>51352</v>
      </c>
      <c r="I20" s="349">
        <v>2628</v>
      </c>
      <c r="J20" s="349">
        <v>2004</v>
      </c>
      <c r="K20" s="349">
        <v>624</v>
      </c>
      <c r="L20" s="350">
        <v>-0.7252118308336207</v>
      </c>
      <c r="M20" s="351">
        <v>2.20954670183574</v>
      </c>
      <c r="N20" s="348">
        <v>22968</v>
      </c>
      <c r="O20" s="352">
        <v>181.03280002788526</v>
      </c>
      <c r="P20" s="356">
        <v>573.78</v>
      </c>
      <c r="Q20" s="355">
        <v>2016</v>
      </c>
      <c r="S20" s="259"/>
      <c r="U20" s="7"/>
    </row>
    <row r="21" spans="1:21" s="4" customFormat="1" ht="30" customHeight="1">
      <c r="A21" s="354">
        <v>2017</v>
      </c>
      <c r="B21" s="348">
        <v>47407</v>
      </c>
      <c r="C21" s="348">
        <v>105843</v>
      </c>
      <c r="D21" s="348">
        <v>54181</v>
      </c>
      <c r="E21" s="349">
        <v>51662</v>
      </c>
      <c r="F21" s="349">
        <v>103198</v>
      </c>
      <c r="G21" s="348">
        <v>52214</v>
      </c>
      <c r="H21" s="348">
        <v>50984</v>
      </c>
      <c r="I21" s="349">
        <v>2645</v>
      </c>
      <c r="J21" s="349">
        <v>1967</v>
      </c>
      <c r="K21" s="349">
        <v>678</v>
      </c>
      <c r="L21" s="350">
        <v>-0.6178345743232458</v>
      </c>
      <c r="M21" s="351">
        <v>2.1768515198177485</v>
      </c>
      <c r="N21" s="348">
        <v>23622</v>
      </c>
      <c r="O21" s="352">
        <v>179.82</v>
      </c>
      <c r="P21" s="356">
        <v>573.9</v>
      </c>
      <c r="Q21" s="355">
        <v>2017</v>
      </c>
      <c r="S21" s="260"/>
      <c r="U21" s="7"/>
    </row>
    <row r="22" spans="1:21" s="4" customFormat="1" ht="30" customHeight="1">
      <c r="A22" s="354">
        <v>2018</v>
      </c>
      <c r="B22" s="348">
        <v>47705</v>
      </c>
      <c r="C22" s="348">
        <v>104881</v>
      </c>
      <c r="D22" s="348">
        <v>53830</v>
      </c>
      <c r="E22" s="349">
        <v>51051</v>
      </c>
      <c r="F22" s="349">
        <v>101990</v>
      </c>
      <c r="G22" s="348">
        <v>51580</v>
      </c>
      <c r="H22" s="348">
        <v>50410</v>
      </c>
      <c r="I22" s="349">
        <v>2891</v>
      </c>
      <c r="J22" s="349">
        <v>2250</v>
      </c>
      <c r="K22" s="349">
        <v>641</v>
      </c>
      <c r="L22" s="350">
        <v>-0.908893360921365</v>
      </c>
      <c r="M22" s="351">
        <v>2.1</v>
      </c>
      <c r="N22" s="348">
        <v>24116</v>
      </c>
      <c r="O22" s="352">
        <v>177.71</v>
      </c>
      <c r="P22" s="356">
        <v>573.9</v>
      </c>
      <c r="Q22" s="355">
        <v>2018</v>
      </c>
      <c r="S22" s="260"/>
      <c r="U22" s="7"/>
    </row>
    <row r="23" spans="1:21" s="4" customFormat="1" ht="30" customHeight="1">
      <c r="A23" s="873">
        <v>2019</v>
      </c>
      <c r="B23" s="874">
        <v>48324</v>
      </c>
      <c r="C23" s="874">
        <v>104162</v>
      </c>
      <c r="D23" s="874">
        <v>53495</v>
      </c>
      <c r="E23" s="875">
        <v>50667</v>
      </c>
      <c r="F23" s="875">
        <v>101114</v>
      </c>
      <c r="G23" s="874">
        <v>51146</v>
      </c>
      <c r="H23" s="874">
        <v>49968</v>
      </c>
      <c r="I23" s="875">
        <v>3048</v>
      </c>
      <c r="J23" s="875">
        <v>2349</v>
      </c>
      <c r="K23" s="875">
        <v>699</v>
      </c>
      <c r="L23" s="876">
        <v>-0.685538848790534</v>
      </c>
      <c r="M23" s="877">
        <v>2.092417846204784</v>
      </c>
      <c r="N23" s="874">
        <v>24988</v>
      </c>
      <c r="O23" s="878">
        <v>172.38</v>
      </c>
      <c r="P23" s="879">
        <v>586.56</v>
      </c>
      <c r="Q23" s="880">
        <v>2019</v>
      </c>
      <c r="S23" s="260"/>
      <c r="U23" s="7"/>
    </row>
    <row r="24" spans="1:21" s="304" customFormat="1" ht="30" customHeight="1">
      <c r="A24" s="881">
        <v>2020</v>
      </c>
      <c r="B24" s="882">
        <v>49361</v>
      </c>
      <c r="C24" s="882">
        <f>SUM(D24:E24)</f>
        <v>103088</v>
      </c>
      <c r="D24" s="882">
        <f>G24+J24</f>
        <v>53028</v>
      </c>
      <c r="E24" s="882">
        <f>H24+K24</f>
        <v>50060</v>
      </c>
      <c r="F24" s="883">
        <f>SUM(G24:H24)</f>
        <v>100229</v>
      </c>
      <c r="G24" s="882">
        <v>50807</v>
      </c>
      <c r="H24" s="882">
        <v>49422</v>
      </c>
      <c r="I24" s="883">
        <f>SUM(J24:K24)</f>
        <v>2859</v>
      </c>
      <c r="J24" s="883">
        <v>2221</v>
      </c>
      <c r="K24" s="883">
        <v>638</v>
      </c>
      <c r="L24" s="884">
        <f>(C24-C23)/C23*100</f>
        <v>-1.0310861926614312</v>
      </c>
      <c r="M24" s="885">
        <f>F24/B24</f>
        <v>2.03053017564474</v>
      </c>
      <c r="N24" s="882">
        <v>26211</v>
      </c>
      <c r="O24" s="886">
        <v>170.88</v>
      </c>
      <c r="P24" s="887">
        <v>586.56</v>
      </c>
      <c r="Q24" s="888">
        <v>2020</v>
      </c>
      <c r="S24" s="305"/>
      <c r="U24" s="306"/>
    </row>
    <row r="25" spans="1:17" s="5" customFormat="1" ht="3" customHeight="1">
      <c r="A25" s="111"/>
      <c r="B25" s="112"/>
      <c r="C25" s="113"/>
      <c r="D25" s="113"/>
      <c r="E25" s="114"/>
      <c r="F25" s="112"/>
      <c r="G25" s="112"/>
      <c r="H25" s="112"/>
      <c r="I25" s="112"/>
      <c r="J25" s="112"/>
      <c r="K25" s="115"/>
      <c r="L25" s="115"/>
      <c r="M25" s="114"/>
      <c r="N25" s="112"/>
      <c r="O25" s="115"/>
      <c r="P25" s="116"/>
      <c r="Q25" s="117"/>
    </row>
    <row r="26" spans="1:16" ht="12" customHeight="1">
      <c r="A26" s="35" t="s">
        <v>840</v>
      </c>
      <c r="B26" s="701"/>
      <c r="C26" s="702"/>
      <c r="D26" s="703"/>
      <c r="E26" s="703"/>
      <c r="F26" s="704"/>
      <c r="G26" s="705"/>
      <c r="H26" s="705"/>
      <c r="I26" s="38" t="s">
        <v>620</v>
      </c>
      <c r="J26" s="35"/>
      <c r="K26" s="35"/>
      <c r="L26" s="35"/>
      <c r="M26" s="38"/>
      <c r="N26" s="38"/>
      <c r="O26" s="35"/>
      <c r="P26" s="35"/>
    </row>
    <row r="27" spans="1:16" ht="12" customHeight="1">
      <c r="A27" s="35" t="s">
        <v>841</v>
      </c>
      <c r="B27" s="701"/>
      <c r="C27" s="702"/>
      <c r="D27" s="703"/>
      <c r="E27" s="703"/>
      <c r="F27" s="704"/>
      <c r="G27" s="705"/>
      <c r="H27" s="705"/>
      <c r="I27" s="38" t="s">
        <v>621</v>
      </c>
      <c r="J27" s="35"/>
      <c r="K27" s="35"/>
      <c r="L27" s="35"/>
      <c r="M27" s="38"/>
      <c r="N27" s="38"/>
      <c r="O27" s="35"/>
      <c r="P27" s="35"/>
    </row>
    <row r="28" spans="1:16" ht="12" customHeight="1">
      <c r="A28" s="35" t="s">
        <v>994</v>
      </c>
      <c r="B28" s="38"/>
      <c r="E28" s="38"/>
      <c r="I28" s="44" t="s">
        <v>997</v>
      </c>
      <c r="J28" s="35"/>
      <c r="K28" s="35"/>
      <c r="L28" s="35"/>
      <c r="M28" s="44"/>
      <c r="N28" s="38"/>
      <c r="O28" s="35"/>
      <c r="P28" s="35"/>
    </row>
    <row r="29" spans="3:15" ht="12">
      <c r="C29" s="35"/>
      <c r="D29" s="35"/>
      <c r="F29" s="35"/>
      <c r="G29" s="35"/>
      <c r="H29" s="35"/>
      <c r="I29" s="35"/>
      <c r="J29" s="35"/>
      <c r="K29" s="35"/>
      <c r="L29" s="35"/>
      <c r="O29" s="35"/>
    </row>
    <row r="30" spans="3:15" ht="12">
      <c r="C30" s="35"/>
      <c r="D30" s="35"/>
      <c r="F30" s="35"/>
      <c r="G30" s="35"/>
      <c r="H30" s="35"/>
      <c r="I30" s="35"/>
      <c r="J30" s="35"/>
      <c r="K30" s="35"/>
      <c r="L30" s="35"/>
      <c r="O30" s="35"/>
    </row>
    <row r="31" spans="3:15" ht="12">
      <c r="C31" s="35"/>
      <c r="D31" s="35"/>
      <c r="F31" s="35"/>
      <c r="G31" s="35"/>
      <c r="H31" s="35"/>
      <c r="I31" s="35"/>
      <c r="J31" s="35"/>
      <c r="K31" s="35"/>
      <c r="L31" s="35"/>
      <c r="O31" s="35"/>
    </row>
    <row r="32" spans="3:15" ht="12">
      <c r="C32" s="35"/>
      <c r="D32" s="35"/>
      <c r="F32" s="35"/>
      <c r="G32" s="35"/>
      <c r="H32" s="35"/>
      <c r="I32" s="35"/>
      <c r="J32" s="35"/>
      <c r="K32" s="35"/>
      <c r="L32" s="35"/>
      <c r="O32" s="35"/>
    </row>
    <row r="33" spans="3:16" ht="12">
      <c r="C33" s="35"/>
      <c r="D33" s="35"/>
      <c r="F33" s="35"/>
      <c r="G33" s="35"/>
      <c r="H33" s="35"/>
      <c r="I33" s="35"/>
      <c r="J33" s="35"/>
      <c r="K33" s="35"/>
      <c r="L33" s="35"/>
      <c r="M33" s="41"/>
      <c r="N33" s="42"/>
      <c r="O33" s="43"/>
      <c r="P33" s="41"/>
    </row>
    <row r="34" spans="3:15" ht="12">
      <c r="C34" s="35"/>
      <c r="D34" s="35"/>
      <c r="F34" s="35"/>
      <c r="G34" s="35"/>
      <c r="H34" s="35"/>
      <c r="I34" s="35"/>
      <c r="J34" s="35"/>
      <c r="K34" s="35"/>
      <c r="L34" s="35"/>
      <c r="N34" s="42"/>
      <c r="O34" s="35"/>
    </row>
    <row r="35" spans="3:15" ht="12">
      <c r="C35" s="35"/>
      <c r="D35" s="35"/>
      <c r="F35" s="35"/>
      <c r="G35" s="35"/>
      <c r="H35" s="35"/>
      <c r="I35" s="35"/>
      <c r="J35" s="35"/>
      <c r="K35" s="35"/>
      <c r="L35" s="35"/>
      <c r="O35" s="44"/>
    </row>
    <row r="36" spans="3:15" ht="12">
      <c r="C36" s="35"/>
      <c r="D36" s="35"/>
      <c r="F36" s="35"/>
      <c r="G36" s="35"/>
      <c r="H36" s="35"/>
      <c r="I36" s="35"/>
      <c r="J36" s="35"/>
      <c r="K36" s="35"/>
      <c r="L36" s="35"/>
      <c r="O36" s="35"/>
    </row>
    <row r="37" spans="3:15" ht="12">
      <c r="C37" s="35"/>
      <c r="D37" s="35"/>
      <c r="F37" s="35"/>
      <c r="G37" s="35"/>
      <c r="H37" s="35"/>
      <c r="I37" s="35"/>
      <c r="J37" s="35"/>
      <c r="K37" s="35"/>
      <c r="L37" s="35"/>
      <c r="O37" s="35"/>
    </row>
  </sheetData>
  <sheetProtection/>
  <mergeCells count="3">
    <mergeCell ref="J3:Q3"/>
    <mergeCell ref="A6:A9"/>
    <mergeCell ref="Q6:Q9"/>
  </mergeCells>
  <printOptions/>
  <pageMargins left="0.7873610854148865" right="0.7873610854148865" top="0.590416669845581" bottom="0.590416669845581" header="0.511805534362793" footer="0.511805534362793"/>
  <pageSetup horizontalDpi="600" verticalDpi="600" orientation="portrait" paperSize="9" scale="99" r:id="rId3"/>
  <colBreaks count="1" manualBreakCount="1">
    <brk id="8" max="2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"/>
  <sheetViews>
    <sheetView view="pageBreakPreview" zoomScaleSheetLayoutView="100" zoomScalePageLayoutView="0" workbookViewId="0" topLeftCell="A1">
      <selection activeCell="V6" sqref="V6"/>
    </sheetView>
  </sheetViews>
  <sheetFormatPr defaultColWidth="9.00390625" defaultRowHeight="14.25"/>
  <cols>
    <col min="1" max="1" width="9.125" style="32" customWidth="1"/>
    <col min="2" max="4" width="4.375" style="32" customWidth="1"/>
    <col min="5" max="5" width="5.00390625" style="32" customWidth="1"/>
    <col min="6" max="6" width="4.375" style="32" customWidth="1"/>
    <col min="7" max="7" width="4.25390625" style="32" customWidth="1"/>
    <col min="8" max="16" width="4.375" style="32" customWidth="1"/>
    <col min="17" max="31" width="4.25390625" style="32" customWidth="1"/>
    <col min="32" max="32" width="11.375" style="32" customWidth="1"/>
    <col min="33" max="33" width="9.125" style="32" customWidth="1"/>
    <col min="34" max="63" width="4.25390625" style="32" customWidth="1"/>
    <col min="64" max="64" width="11.00390625" style="32" customWidth="1"/>
    <col min="65" max="16384" width="9.00390625" style="33" customWidth="1"/>
  </cols>
  <sheetData>
    <row r="1" spans="1:64" s="829" customFormat="1" ht="12" customHeight="1">
      <c r="A1" s="818" t="s">
        <v>842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8"/>
      <c r="Z1" s="827"/>
      <c r="AA1" s="827"/>
      <c r="AB1" s="827"/>
      <c r="AC1" s="827"/>
      <c r="AD1" s="827"/>
      <c r="AE1" s="827"/>
      <c r="AF1" s="718" t="s">
        <v>244</v>
      </c>
      <c r="AG1" s="818" t="s">
        <v>842</v>
      </c>
      <c r="AH1" s="827"/>
      <c r="AI1" s="827"/>
      <c r="AJ1" s="827"/>
      <c r="AK1" s="827"/>
      <c r="AL1" s="827"/>
      <c r="AM1" s="827"/>
      <c r="AN1" s="827"/>
      <c r="AO1" s="827"/>
      <c r="AP1" s="827"/>
      <c r="AQ1" s="827"/>
      <c r="AR1" s="827"/>
      <c r="AS1" s="827"/>
      <c r="AT1" s="827"/>
      <c r="AU1" s="827"/>
      <c r="AV1" s="827"/>
      <c r="AW1" s="827"/>
      <c r="AX1" s="827"/>
      <c r="AY1" s="828"/>
      <c r="AZ1" s="827"/>
      <c r="BA1" s="827"/>
      <c r="BB1" s="827"/>
      <c r="BC1" s="827"/>
      <c r="BD1" s="827"/>
      <c r="BE1" s="828"/>
      <c r="BF1" s="827"/>
      <c r="BG1" s="827"/>
      <c r="BH1" s="827"/>
      <c r="BI1" s="827"/>
      <c r="BJ1" s="827"/>
      <c r="BK1" s="828"/>
      <c r="BL1" s="828" t="s">
        <v>37</v>
      </c>
    </row>
    <row r="2" spans="1:64" s="24" customFormat="1" ht="12" customHeight="1">
      <c r="A2" s="7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75"/>
      <c r="AG2" s="74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74"/>
    </row>
    <row r="3" spans="1:64" s="76" customFormat="1" ht="22.5">
      <c r="A3" s="1072" t="s">
        <v>552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3" t="s">
        <v>784</v>
      </c>
      <c r="R3" s="1073"/>
      <c r="S3" s="1073"/>
      <c r="T3" s="1073"/>
      <c r="U3" s="1073"/>
      <c r="V3" s="1073"/>
      <c r="W3" s="1073"/>
      <c r="X3" s="1073"/>
      <c r="Y3" s="1073"/>
      <c r="Z3" s="1073"/>
      <c r="AA3" s="1073"/>
      <c r="AB3" s="1073"/>
      <c r="AC3" s="1073"/>
      <c r="AD3" s="1073"/>
      <c r="AE3" s="1073"/>
      <c r="AF3" s="1073"/>
      <c r="AG3" s="1072" t="s">
        <v>553</v>
      </c>
      <c r="AH3" s="1072"/>
      <c r="AI3" s="1072"/>
      <c r="AJ3" s="1072"/>
      <c r="AK3" s="1072"/>
      <c r="AL3" s="1072"/>
      <c r="AM3" s="1072"/>
      <c r="AN3" s="1072"/>
      <c r="AO3" s="1072"/>
      <c r="AP3" s="1072"/>
      <c r="AQ3" s="1072"/>
      <c r="AR3" s="1072"/>
      <c r="AS3" s="1072"/>
      <c r="AT3" s="1072"/>
      <c r="AU3" s="1072"/>
      <c r="AV3" s="1072"/>
      <c r="AW3" s="1073" t="s">
        <v>801</v>
      </c>
      <c r="AX3" s="1073"/>
      <c r="AY3" s="1073"/>
      <c r="AZ3" s="1073"/>
      <c r="BA3" s="1073"/>
      <c r="BB3" s="1073"/>
      <c r="BC3" s="1073"/>
      <c r="BD3" s="1073"/>
      <c r="BE3" s="1073"/>
      <c r="BF3" s="1073"/>
      <c r="BG3" s="1073"/>
      <c r="BH3" s="1073"/>
      <c r="BI3" s="1073"/>
      <c r="BJ3" s="1073"/>
      <c r="BK3" s="1073"/>
      <c r="BL3" s="1073"/>
    </row>
    <row r="4" spans="1:64" s="79" customFormat="1" ht="12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7"/>
      <c r="AA4" s="77"/>
      <c r="AB4" s="77"/>
      <c r="AC4" s="77"/>
      <c r="AD4" s="77"/>
      <c r="AE4" s="77"/>
      <c r="AF4" s="78"/>
      <c r="AG4" s="77"/>
      <c r="AH4" s="77"/>
      <c r="AI4" s="77"/>
      <c r="AJ4" s="77"/>
      <c r="AK4" s="77"/>
      <c r="AL4" s="77"/>
      <c r="AM4" s="77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7"/>
    </row>
    <row r="5" spans="1:64" s="826" customFormat="1" ht="12" customHeight="1">
      <c r="A5" s="826" t="s">
        <v>930</v>
      </c>
      <c r="Y5" s="825"/>
      <c r="AB5" s="825"/>
      <c r="AE5" s="825"/>
      <c r="AF5" s="825" t="s">
        <v>785</v>
      </c>
      <c r="AG5" s="826" t="s">
        <v>930</v>
      </c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5"/>
      <c r="AY5" s="825"/>
      <c r="AZ5" s="825"/>
      <c r="BA5" s="825"/>
      <c r="BB5" s="825"/>
      <c r="BC5" s="825"/>
      <c r="BD5" s="825"/>
      <c r="BE5" s="825"/>
      <c r="BF5" s="825"/>
      <c r="BG5" s="825"/>
      <c r="BH5" s="825"/>
      <c r="BI5" s="825"/>
      <c r="BJ5" s="825"/>
      <c r="BK5" s="825"/>
      <c r="BL5" s="825" t="s">
        <v>785</v>
      </c>
    </row>
    <row r="6" spans="1:64" s="26" customFormat="1" ht="58.5" customHeight="1">
      <c r="A6" s="1074" t="s">
        <v>786</v>
      </c>
      <c r="B6" s="648" t="s">
        <v>19</v>
      </c>
      <c r="C6" s="649"/>
      <c r="D6" s="649"/>
      <c r="E6" s="648" t="s">
        <v>787</v>
      </c>
      <c r="F6" s="649"/>
      <c r="G6" s="650"/>
      <c r="H6" s="648" t="s">
        <v>137</v>
      </c>
      <c r="I6" s="649"/>
      <c r="J6" s="649"/>
      <c r="K6" s="651" t="s">
        <v>788</v>
      </c>
      <c r="L6" s="649"/>
      <c r="M6" s="649"/>
      <c r="N6" s="648" t="s">
        <v>789</v>
      </c>
      <c r="O6" s="649"/>
      <c r="P6" s="649"/>
      <c r="Q6" s="648" t="s">
        <v>790</v>
      </c>
      <c r="R6" s="649"/>
      <c r="S6" s="649"/>
      <c r="T6" s="648" t="s">
        <v>136</v>
      </c>
      <c r="U6" s="649"/>
      <c r="V6" s="649"/>
      <c r="W6" s="648" t="s">
        <v>791</v>
      </c>
      <c r="X6" s="649"/>
      <c r="Y6" s="649"/>
      <c r="Z6" s="648" t="s">
        <v>792</v>
      </c>
      <c r="AA6" s="649"/>
      <c r="AB6" s="649"/>
      <c r="AC6" s="648" t="s">
        <v>793</v>
      </c>
      <c r="AD6" s="649"/>
      <c r="AE6" s="649"/>
      <c r="AF6" s="1077" t="s">
        <v>79</v>
      </c>
      <c r="AG6" s="1074" t="s">
        <v>786</v>
      </c>
      <c r="AH6" s="648" t="s">
        <v>794</v>
      </c>
      <c r="AI6" s="649"/>
      <c r="AJ6" s="649"/>
      <c r="AK6" s="933" t="s">
        <v>1020</v>
      </c>
      <c r="AL6" s="649"/>
      <c r="AM6" s="649"/>
      <c r="AN6" s="652" t="s">
        <v>795</v>
      </c>
      <c r="AO6" s="649"/>
      <c r="AP6" s="649"/>
      <c r="AQ6" s="933" t="s">
        <v>1021</v>
      </c>
      <c r="AR6" s="649"/>
      <c r="AS6" s="649"/>
      <c r="AT6" s="933" t="s">
        <v>1022</v>
      </c>
      <c r="AU6" s="649"/>
      <c r="AV6" s="649"/>
      <c r="AW6" s="648" t="s">
        <v>796</v>
      </c>
      <c r="AX6" s="649"/>
      <c r="AY6" s="649"/>
      <c r="AZ6" s="648" t="s">
        <v>797</v>
      </c>
      <c r="BA6" s="649"/>
      <c r="BB6" s="649"/>
      <c r="BC6" s="648" t="s">
        <v>798</v>
      </c>
      <c r="BD6" s="649"/>
      <c r="BE6" s="649"/>
      <c r="BF6" s="648" t="s">
        <v>799</v>
      </c>
      <c r="BG6" s="649"/>
      <c r="BH6" s="649"/>
      <c r="BI6" s="648" t="s">
        <v>800</v>
      </c>
      <c r="BJ6" s="649"/>
      <c r="BK6" s="649"/>
      <c r="BL6" s="1077" t="s">
        <v>79</v>
      </c>
    </row>
    <row r="7" spans="1:64" s="26" customFormat="1" ht="57.75" customHeight="1">
      <c r="A7" s="1075"/>
      <c r="B7" s="653" t="s">
        <v>66</v>
      </c>
      <c r="C7" s="653"/>
      <c r="D7" s="654"/>
      <c r="E7" s="655" t="s">
        <v>1</v>
      </c>
      <c r="F7" s="656"/>
      <c r="G7" s="656"/>
      <c r="H7" s="655" t="s">
        <v>59</v>
      </c>
      <c r="I7" s="656"/>
      <c r="J7" s="656"/>
      <c r="K7" s="657" t="s">
        <v>0</v>
      </c>
      <c r="L7" s="656"/>
      <c r="M7" s="656"/>
      <c r="N7" s="658" t="s">
        <v>9</v>
      </c>
      <c r="O7" s="656"/>
      <c r="P7" s="656"/>
      <c r="Q7" s="659" t="s">
        <v>99</v>
      </c>
      <c r="R7" s="656"/>
      <c r="S7" s="656"/>
      <c r="T7" s="657" t="s">
        <v>12</v>
      </c>
      <c r="U7" s="656"/>
      <c r="V7" s="656"/>
      <c r="W7" s="658" t="s">
        <v>100</v>
      </c>
      <c r="X7" s="656"/>
      <c r="Y7" s="656"/>
      <c r="Z7" s="657" t="s">
        <v>2</v>
      </c>
      <c r="AA7" s="656"/>
      <c r="AB7" s="656"/>
      <c r="AC7" s="658" t="s">
        <v>23</v>
      </c>
      <c r="AD7" s="656"/>
      <c r="AE7" s="656"/>
      <c r="AF7" s="1078"/>
      <c r="AG7" s="1075"/>
      <c r="AH7" s="655" t="s">
        <v>24</v>
      </c>
      <c r="AI7" s="660"/>
      <c r="AJ7" s="660"/>
      <c r="AK7" s="659" t="s">
        <v>101</v>
      </c>
      <c r="AL7" s="660"/>
      <c r="AM7" s="660"/>
      <c r="AN7" s="658" t="s">
        <v>8</v>
      </c>
      <c r="AO7" s="660"/>
      <c r="AP7" s="660"/>
      <c r="AQ7" s="658" t="s">
        <v>14</v>
      </c>
      <c r="AR7" s="660"/>
      <c r="AS7" s="660"/>
      <c r="AT7" s="658" t="s">
        <v>25</v>
      </c>
      <c r="AU7" s="660"/>
      <c r="AV7" s="660"/>
      <c r="AW7" s="658" t="s">
        <v>3</v>
      </c>
      <c r="AX7" s="660"/>
      <c r="AY7" s="660"/>
      <c r="AZ7" s="658" t="s">
        <v>5</v>
      </c>
      <c r="BA7" s="660"/>
      <c r="BB7" s="660"/>
      <c r="BC7" s="657" t="s">
        <v>10</v>
      </c>
      <c r="BD7" s="656"/>
      <c r="BE7" s="656"/>
      <c r="BF7" s="657" t="s">
        <v>11</v>
      </c>
      <c r="BG7" s="656"/>
      <c r="BH7" s="656"/>
      <c r="BI7" s="658" t="s">
        <v>4</v>
      </c>
      <c r="BJ7" s="660"/>
      <c r="BK7" s="660"/>
      <c r="BL7" s="1078"/>
    </row>
    <row r="8" spans="1:64" s="27" customFormat="1" ht="16.5" customHeight="1">
      <c r="A8" s="1075"/>
      <c r="B8" s="661" t="s">
        <v>19</v>
      </c>
      <c r="C8" s="662" t="s">
        <v>17</v>
      </c>
      <c r="D8" s="662" t="s">
        <v>18</v>
      </c>
      <c r="E8" s="663" t="s">
        <v>19</v>
      </c>
      <c r="F8" s="662" t="s">
        <v>17</v>
      </c>
      <c r="G8" s="662" t="s">
        <v>18</v>
      </c>
      <c r="H8" s="662" t="s">
        <v>19</v>
      </c>
      <c r="I8" s="664" t="s">
        <v>17</v>
      </c>
      <c r="J8" s="664" t="s">
        <v>18</v>
      </c>
      <c r="K8" s="662" t="s">
        <v>19</v>
      </c>
      <c r="L8" s="662" t="s">
        <v>17</v>
      </c>
      <c r="M8" s="664" t="s">
        <v>18</v>
      </c>
      <c r="N8" s="662" t="s">
        <v>19</v>
      </c>
      <c r="O8" s="662" t="s">
        <v>17</v>
      </c>
      <c r="P8" s="662" t="s">
        <v>18</v>
      </c>
      <c r="Q8" s="662" t="s">
        <v>19</v>
      </c>
      <c r="R8" s="662" t="s">
        <v>17</v>
      </c>
      <c r="S8" s="662" t="s">
        <v>18</v>
      </c>
      <c r="T8" s="662" t="s">
        <v>19</v>
      </c>
      <c r="U8" s="662" t="s">
        <v>17</v>
      </c>
      <c r="V8" s="662" t="s">
        <v>18</v>
      </c>
      <c r="W8" s="662" t="s">
        <v>19</v>
      </c>
      <c r="X8" s="662" t="s">
        <v>17</v>
      </c>
      <c r="Y8" s="662" t="s">
        <v>18</v>
      </c>
      <c r="Z8" s="665" t="s">
        <v>19</v>
      </c>
      <c r="AA8" s="662" t="s">
        <v>17</v>
      </c>
      <c r="AB8" s="662" t="s">
        <v>18</v>
      </c>
      <c r="AC8" s="662" t="s">
        <v>19</v>
      </c>
      <c r="AD8" s="662" t="s">
        <v>17</v>
      </c>
      <c r="AE8" s="662" t="s">
        <v>18</v>
      </c>
      <c r="AF8" s="1078"/>
      <c r="AG8" s="1075"/>
      <c r="AH8" s="662" t="s">
        <v>19</v>
      </c>
      <c r="AI8" s="662" t="s">
        <v>17</v>
      </c>
      <c r="AJ8" s="664" t="s">
        <v>18</v>
      </c>
      <c r="AK8" s="662" t="s">
        <v>19</v>
      </c>
      <c r="AL8" s="662" t="s">
        <v>17</v>
      </c>
      <c r="AM8" s="664" t="s">
        <v>18</v>
      </c>
      <c r="AN8" s="662" t="s">
        <v>19</v>
      </c>
      <c r="AO8" s="662" t="s">
        <v>17</v>
      </c>
      <c r="AP8" s="664" t="s">
        <v>18</v>
      </c>
      <c r="AQ8" s="662" t="s">
        <v>19</v>
      </c>
      <c r="AR8" s="662" t="s">
        <v>17</v>
      </c>
      <c r="AS8" s="662" t="s">
        <v>18</v>
      </c>
      <c r="AT8" s="662" t="s">
        <v>19</v>
      </c>
      <c r="AU8" s="662" t="s">
        <v>17</v>
      </c>
      <c r="AV8" s="662" t="s">
        <v>18</v>
      </c>
      <c r="AW8" s="662" t="s">
        <v>19</v>
      </c>
      <c r="AX8" s="662" t="s">
        <v>17</v>
      </c>
      <c r="AY8" s="662" t="s">
        <v>18</v>
      </c>
      <c r="AZ8" s="662" t="s">
        <v>19</v>
      </c>
      <c r="BA8" s="662" t="s">
        <v>17</v>
      </c>
      <c r="BB8" s="662" t="s">
        <v>18</v>
      </c>
      <c r="BC8" s="662" t="s">
        <v>19</v>
      </c>
      <c r="BD8" s="662" t="s">
        <v>17</v>
      </c>
      <c r="BE8" s="662" t="s">
        <v>18</v>
      </c>
      <c r="BF8" s="662" t="s">
        <v>19</v>
      </c>
      <c r="BG8" s="662" t="s">
        <v>17</v>
      </c>
      <c r="BH8" s="662" t="s">
        <v>18</v>
      </c>
      <c r="BI8" s="662" t="s">
        <v>19</v>
      </c>
      <c r="BJ8" s="662" t="s">
        <v>17</v>
      </c>
      <c r="BK8" s="662" t="s">
        <v>18</v>
      </c>
      <c r="BL8" s="1078"/>
    </row>
    <row r="9" spans="1:64" s="27" customFormat="1" ht="16.5" customHeight="1">
      <c r="A9" s="1076"/>
      <c r="B9" s="666" t="s">
        <v>66</v>
      </c>
      <c r="C9" s="667" t="s">
        <v>63</v>
      </c>
      <c r="D9" s="667" t="s">
        <v>64</v>
      </c>
      <c r="E9" s="668" t="s">
        <v>66</v>
      </c>
      <c r="F9" s="667" t="s">
        <v>63</v>
      </c>
      <c r="G9" s="667" t="s">
        <v>64</v>
      </c>
      <c r="H9" s="667" t="s">
        <v>66</v>
      </c>
      <c r="I9" s="669" t="s">
        <v>63</v>
      </c>
      <c r="J9" s="669" t="s">
        <v>64</v>
      </c>
      <c r="K9" s="667" t="s">
        <v>66</v>
      </c>
      <c r="L9" s="667" t="s">
        <v>63</v>
      </c>
      <c r="M9" s="669" t="s">
        <v>64</v>
      </c>
      <c r="N9" s="667" t="s">
        <v>66</v>
      </c>
      <c r="O9" s="667" t="s">
        <v>63</v>
      </c>
      <c r="P9" s="667" t="s">
        <v>64</v>
      </c>
      <c r="Q9" s="667" t="s">
        <v>66</v>
      </c>
      <c r="R9" s="667" t="s">
        <v>63</v>
      </c>
      <c r="S9" s="667" t="s">
        <v>64</v>
      </c>
      <c r="T9" s="667" t="s">
        <v>66</v>
      </c>
      <c r="U9" s="667" t="s">
        <v>63</v>
      </c>
      <c r="V9" s="667" t="s">
        <v>64</v>
      </c>
      <c r="W9" s="667" t="s">
        <v>66</v>
      </c>
      <c r="X9" s="667" t="s">
        <v>63</v>
      </c>
      <c r="Y9" s="667" t="s">
        <v>64</v>
      </c>
      <c r="Z9" s="670" t="s">
        <v>66</v>
      </c>
      <c r="AA9" s="667" t="s">
        <v>63</v>
      </c>
      <c r="AB9" s="667" t="s">
        <v>64</v>
      </c>
      <c r="AC9" s="667" t="s">
        <v>66</v>
      </c>
      <c r="AD9" s="667" t="s">
        <v>63</v>
      </c>
      <c r="AE9" s="667" t="s">
        <v>64</v>
      </c>
      <c r="AF9" s="1079"/>
      <c r="AG9" s="1076"/>
      <c r="AH9" s="667" t="s">
        <v>66</v>
      </c>
      <c r="AI9" s="667" t="s">
        <v>63</v>
      </c>
      <c r="AJ9" s="669" t="s">
        <v>64</v>
      </c>
      <c r="AK9" s="667" t="s">
        <v>66</v>
      </c>
      <c r="AL9" s="667" t="s">
        <v>63</v>
      </c>
      <c r="AM9" s="669" t="s">
        <v>64</v>
      </c>
      <c r="AN9" s="667" t="s">
        <v>66</v>
      </c>
      <c r="AO9" s="667" t="s">
        <v>63</v>
      </c>
      <c r="AP9" s="669" t="s">
        <v>64</v>
      </c>
      <c r="AQ9" s="667" t="s">
        <v>66</v>
      </c>
      <c r="AR9" s="667" t="s">
        <v>63</v>
      </c>
      <c r="AS9" s="667" t="s">
        <v>64</v>
      </c>
      <c r="AT9" s="667" t="s">
        <v>66</v>
      </c>
      <c r="AU9" s="667" t="s">
        <v>63</v>
      </c>
      <c r="AV9" s="667" t="s">
        <v>64</v>
      </c>
      <c r="AW9" s="667" t="s">
        <v>66</v>
      </c>
      <c r="AX9" s="667" t="s">
        <v>63</v>
      </c>
      <c r="AY9" s="667" t="s">
        <v>64</v>
      </c>
      <c r="AZ9" s="667" t="s">
        <v>66</v>
      </c>
      <c r="BA9" s="667" t="s">
        <v>63</v>
      </c>
      <c r="BB9" s="667" t="s">
        <v>64</v>
      </c>
      <c r="BC9" s="667" t="s">
        <v>66</v>
      </c>
      <c r="BD9" s="667" t="s">
        <v>63</v>
      </c>
      <c r="BE9" s="667" t="s">
        <v>64</v>
      </c>
      <c r="BF9" s="667" t="s">
        <v>66</v>
      </c>
      <c r="BG9" s="667" t="s">
        <v>63</v>
      </c>
      <c r="BH9" s="667" t="s">
        <v>64</v>
      </c>
      <c r="BI9" s="667" t="s">
        <v>66</v>
      </c>
      <c r="BJ9" s="667" t="s">
        <v>63</v>
      </c>
      <c r="BK9" s="667" t="s">
        <v>64</v>
      </c>
      <c r="BL9" s="1079"/>
    </row>
    <row r="10" spans="1:64" s="61" customFormat="1" ht="21.75" customHeight="1">
      <c r="A10" s="671">
        <v>2016</v>
      </c>
      <c r="B10" s="672">
        <v>938</v>
      </c>
      <c r="C10" s="672">
        <v>501</v>
      </c>
      <c r="D10" s="672">
        <v>437</v>
      </c>
      <c r="E10" s="672">
        <v>32</v>
      </c>
      <c r="F10" s="672">
        <v>10</v>
      </c>
      <c r="G10" s="672">
        <v>22</v>
      </c>
      <c r="H10" s="672">
        <v>232</v>
      </c>
      <c r="I10" s="672">
        <v>150</v>
      </c>
      <c r="J10" s="672">
        <v>82</v>
      </c>
      <c r="K10" s="672">
        <v>0</v>
      </c>
      <c r="L10" s="672">
        <v>0</v>
      </c>
      <c r="M10" s="672">
        <v>0</v>
      </c>
      <c r="N10" s="672">
        <v>23</v>
      </c>
      <c r="O10" s="673">
        <v>9</v>
      </c>
      <c r="P10" s="673">
        <v>14</v>
      </c>
      <c r="Q10" s="672">
        <v>17</v>
      </c>
      <c r="R10" s="673">
        <v>8</v>
      </c>
      <c r="S10" s="673">
        <v>9</v>
      </c>
      <c r="T10" s="672">
        <v>21</v>
      </c>
      <c r="U10" s="673">
        <v>7</v>
      </c>
      <c r="V10" s="673">
        <v>14</v>
      </c>
      <c r="W10" s="672">
        <v>0</v>
      </c>
      <c r="X10" s="673">
        <v>0</v>
      </c>
      <c r="Y10" s="673">
        <v>0</v>
      </c>
      <c r="Z10" s="672">
        <v>0</v>
      </c>
      <c r="AA10" s="673">
        <v>0</v>
      </c>
      <c r="AB10" s="673">
        <v>0</v>
      </c>
      <c r="AC10" s="672">
        <v>189</v>
      </c>
      <c r="AD10" s="673">
        <v>81</v>
      </c>
      <c r="AE10" s="674">
        <v>108</v>
      </c>
      <c r="AF10" s="675">
        <v>2016</v>
      </c>
      <c r="AG10" s="676">
        <v>2016</v>
      </c>
      <c r="AH10" s="672">
        <v>137</v>
      </c>
      <c r="AI10" s="673">
        <v>87</v>
      </c>
      <c r="AJ10" s="673">
        <v>50</v>
      </c>
      <c r="AK10" s="672">
        <v>43</v>
      </c>
      <c r="AL10" s="673">
        <v>27</v>
      </c>
      <c r="AM10" s="673">
        <v>16</v>
      </c>
      <c r="AN10" s="672">
        <v>0</v>
      </c>
      <c r="AO10" s="673">
        <v>0</v>
      </c>
      <c r="AP10" s="673">
        <v>0</v>
      </c>
      <c r="AQ10" s="672">
        <v>0</v>
      </c>
      <c r="AR10" s="673">
        <v>0</v>
      </c>
      <c r="AS10" s="673">
        <v>0</v>
      </c>
      <c r="AT10" s="672">
        <v>19</v>
      </c>
      <c r="AU10" s="673">
        <v>5</v>
      </c>
      <c r="AV10" s="673">
        <v>14</v>
      </c>
      <c r="AW10" s="672">
        <v>0</v>
      </c>
      <c r="AX10" s="673">
        <v>0</v>
      </c>
      <c r="AY10" s="673">
        <v>0</v>
      </c>
      <c r="AZ10" s="672">
        <v>1</v>
      </c>
      <c r="BA10" s="673">
        <v>1</v>
      </c>
      <c r="BB10" s="673">
        <v>0</v>
      </c>
      <c r="BC10" s="672">
        <v>2</v>
      </c>
      <c r="BD10" s="673">
        <v>0</v>
      </c>
      <c r="BE10" s="673">
        <v>2</v>
      </c>
      <c r="BF10" s="672">
        <v>124</v>
      </c>
      <c r="BG10" s="673">
        <v>49</v>
      </c>
      <c r="BH10" s="673">
        <v>75</v>
      </c>
      <c r="BI10" s="672">
        <v>98</v>
      </c>
      <c r="BJ10" s="673">
        <v>67</v>
      </c>
      <c r="BK10" s="674">
        <v>31</v>
      </c>
      <c r="BL10" s="677">
        <v>2016</v>
      </c>
    </row>
    <row r="11" spans="1:64" s="283" customFormat="1" ht="21.75" customHeight="1">
      <c r="A11" s="671">
        <v>2017</v>
      </c>
      <c r="B11" s="672">
        <f>SUM(C11:D11)</f>
        <v>938</v>
      </c>
      <c r="C11" s="672">
        <f>SUM(F11,I11,L11,O11,R11,U11,X11,AA11,AD11,AI11,AL11,AO11,AR11,AU11,AX11,BA11,BD11,BG11,BJ11)</f>
        <v>511</v>
      </c>
      <c r="D11" s="672">
        <f>SUM(G11,J11,M11,P11,S11,V11,Y11,AB11,AE11,AJ11,AM11,AP11,AS11,AV11,AY11,BB11,BE11,BH11,BK11)</f>
        <v>427</v>
      </c>
      <c r="E11" s="672">
        <f>SUM(F11:G11)</f>
        <v>25</v>
      </c>
      <c r="F11" s="672">
        <v>12</v>
      </c>
      <c r="G11" s="672">
        <v>13</v>
      </c>
      <c r="H11" s="672">
        <f>SUM(I11:J11)</f>
        <v>239</v>
      </c>
      <c r="I11" s="672">
        <v>143</v>
      </c>
      <c r="J11" s="672">
        <v>96</v>
      </c>
      <c r="K11" s="672">
        <f>SUM(L11:M11)</f>
        <v>5</v>
      </c>
      <c r="L11" s="672">
        <v>3</v>
      </c>
      <c r="M11" s="672">
        <v>2</v>
      </c>
      <c r="N11" s="672">
        <f>SUM(O11:P11)</f>
        <v>29</v>
      </c>
      <c r="O11" s="673">
        <v>12</v>
      </c>
      <c r="P11" s="673">
        <v>17</v>
      </c>
      <c r="Q11" s="672">
        <f>SUM(R11:S11)</f>
        <v>16</v>
      </c>
      <c r="R11" s="673">
        <v>9</v>
      </c>
      <c r="S11" s="673">
        <v>7</v>
      </c>
      <c r="T11" s="672">
        <f>SUM(U11:V11)</f>
        <v>35</v>
      </c>
      <c r="U11" s="673">
        <v>17</v>
      </c>
      <c r="V11" s="673">
        <v>18</v>
      </c>
      <c r="W11" s="672">
        <f>SUM(X11:Y11)</f>
        <v>0</v>
      </c>
      <c r="X11" s="673">
        <v>0</v>
      </c>
      <c r="Y11" s="673">
        <v>0</v>
      </c>
      <c r="Z11" s="672">
        <f>SUM(AA11:AB11)</f>
        <v>0</v>
      </c>
      <c r="AA11" s="673">
        <v>0</v>
      </c>
      <c r="AB11" s="673">
        <v>0</v>
      </c>
      <c r="AC11" s="672">
        <f>SUM(AD11:AE11)</f>
        <v>204</v>
      </c>
      <c r="AD11" s="673">
        <v>92</v>
      </c>
      <c r="AE11" s="674">
        <v>112</v>
      </c>
      <c r="AF11" s="675">
        <v>2017</v>
      </c>
      <c r="AG11" s="676">
        <v>2017</v>
      </c>
      <c r="AH11" s="672">
        <f>SUM(AI11:AJ11)</f>
        <v>116</v>
      </c>
      <c r="AI11" s="673">
        <v>73</v>
      </c>
      <c r="AJ11" s="673">
        <v>43</v>
      </c>
      <c r="AK11" s="672">
        <f>SUM(AL11:AM11)</f>
        <v>44</v>
      </c>
      <c r="AL11" s="673">
        <v>25</v>
      </c>
      <c r="AM11" s="673">
        <v>19</v>
      </c>
      <c r="AN11" s="672">
        <f>SUM(AO11:AP11)</f>
        <v>3</v>
      </c>
      <c r="AO11" s="673">
        <v>1</v>
      </c>
      <c r="AP11" s="673">
        <v>2</v>
      </c>
      <c r="AQ11" s="672">
        <f>SUM(AR11:AS11)</f>
        <v>7</v>
      </c>
      <c r="AR11" s="673">
        <v>2</v>
      </c>
      <c r="AS11" s="673">
        <v>5</v>
      </c>
      <c r="AT11" s="672">
        <f>SUM(AU11:AV11)</f>
        <v>13</v>
      </c>
      <c r="AU11" s="673">
        <v>6</v>
      </c>
      <c r="AV11" s="673">
        <v>7</v>
      </c>
      <c r="AW11" s="672">
        <f>SUM(AX11:AY11)</f>
        <v>0</v>
      </c>
      <c r="AX11" s="673">
        <v>0</v>
      </c>
      <c r="AY11" s="673">
        <v>0</v>
      </c>
      <c r="AZ11" s="672">
        <f>SUM(BA11:BB11)</f>
        <v>1</v>
      </c>
      <c r="BA11" s="673">
        <v>1</v>
      </c>
      <c r="BB11" s="673">
        <v>0</v>
      </c>
      <c r="BC11" s="672">
        <f>SUM(BD11:BE11)</f>
        <v>0</v>
      </c>
      <c r="BD11" s="673">
        <v>0</v>
      </c>
      <c r="BE11" s="673">
        <v>0</v>
      </c>
      <c r="BF11" s="672">
        <f>SUM(BG11:BH11)</f>
        <v>93</v>
      </c>
      <c r="BG11" s="673">
        <v>45</v>
      </c>
      <c r="BH11" s="673">
        <v>48</v>
      </c>
      <c r="BI11" s="672">
        <f>SUM(BJ11:BK11)</f>
        <v>108</v>
      </c>
      <c r="BJ11" s="673">
        <v>70</v>
      </c>
      <c r="BK11" s="674">
        <v>38</v>
      </c>
      <c r="BL11" s="677">
        <v>2017</v>
      </c>
    </row>
    <row r="12" spans="1:64" s="283" customFormat="1" ht="21.75" customHeight="1">
      <c r="A12" s="671">
        <v>2018</v>
      </c>
      <c r="B12" s="672">
        <v>994</v>
      </c>
      <c r="C12" s="672">
        <v>530</v>
      </c>
      <c r="D12" s="672">
        <v>464</v>
      </c>
      <c r="E12" s="672">
        <v>37</v>
      </c>
      <c r="F12" s="672">
        <v>16</v>
      </c>
      <c r="G12" s="672">
        <v>21</v>
      </c>
      <c r="H12" s="672">
        <v>280</v>
      </c>
      <c r="I12" s="672">
        <v>172</v>
      </c>
      <c r="J12" s="672">
        <v>108</v>
      </c>
      <c r="K12" s="672">
        <v>3</v>
      </c>
      <c r="L12" s="672">
        <v>1</v>
      </c>
      <c r="M12" s="672">
        <v>2</v>
      </c>
      <c r="N12" s="672">
        <v>21</v>
      </c>
      <c r="O12" s="673">
        <v>8</v>
      </c>
      <c r="P12" s="673">
        <v>13</v>
      </c>
      <c r="Q12" s="672">
        <v>4</v>
      </c>
      <c r="R12" s="673">
        <v>2</v>
      </c>
      <c r="S12" s="673">
        <v>2</v>
      </c>
      <c r="T12" s="672">
        <v>35</v>
      </c>
      <c r="U12" s="673">
        <v>12</v>
      </c>
      <c r="V12" s="673">
        <v>23</v>
      </c>
      <c r="W12" s="672">
        <v>0</v>
      </c>
      <c r="X12" s="673">
        <v>0</v>
      </c>
      <c r="Y12" s="673">
        <v>0</v>
      </c>
      <c r="Z12" s="672">
        <v>0</v>
      </c>
      <c r="AA12" s="673">
        <v>0</v>
      </c>
      <c r="AB12" s="673">
        <v>0</v>
      </c>
      <c r="AC12" s="672">
        <v>188</v>
      </c>
      <c r="AD12" s="673">
        <v>80</v>
      </c>
      <c r="AE12" s="674">
        <v>108</v>
      </c>
      <c r="AF12" s="675">
        <v>2018</v>
      </c>
      <c r="AG12" s="676">
        <v>2018</v>
      </c>
      <c r="AH12" s="672">
        <v>152</v>
      </c>
      <c r="AI12" s="673">
        <v>80</v>
      </c>
      <c r="AJ12" s="673">
        <v>72</v>
      </c>
      <c r="AK12" s="672">
        <v>44</v>
      </c>
      <c r="AL12" s="673">
        <v>31</v>
      </c>
      <c r="AM12" s="673">
        <v>13</v>
      </c>
      <c r="AN12" s="672">
        <v>1</v>
      </c>
      <c r="AO12" s="673">
        <v>0</v>
      </c>
      <c r="AP12" s="673">
        <v>1</v>
      </c>
      <c r="AQ12" s="672">
        <v>3</v>
      </c>
      <c r="AR12" s="673">
        <v>1</v>
      </c>
      <c r="AS12" s="673">
        <v>2</v>
      </c>
      <c r="AT12" s="672">
        <v>41</v>
      </c>
      <c r="AU12" s="673">
        <v>17</v>
      </c>
      <c r="AV12" s="673">
        <v>24</v>
      </c>
      <c r="AW12" s="672">
        <v>0</v>
      </c>
      <c r="AX12" s="673">
        <v>0</v>
      </c>
      <c r="AY12" s="673">
        <v>0</v>
      </c>
      <c r="AZ12" s="672">
        <v>1</v>
      </c>
      <c r="BA12" s="673">
        <v>0</v>
      </c>
      <c r="BB12" s="673">
        <v>1</v>
      </c>
      <c r="BC12" s="672">
        <v>2</v>
      </c>
      <c r="BD12" s="673">
        <v>1</v>
      </c>
      <c r="BE12" s="673">
        <v>1</v>
      </c>
      <c r="BF12" s="672">
        <v>88</v>
      </c>
      <c r="BG12" s="673">
        <v>41</v>
      </c>
      <c r="BH12" s="673">
        <v>47</v>
      </c>
      <c r="BI12" s="672">
        <v>94</v>
      </c>
      <c r="BJ12" s="673">
        <v>68</v>
      </c>
      <c r="BK12" s="674">
        <v>26</v>
      </c>
      <c r="BL12" s="677">
        <v>2018</v>
      </c>
    </row>
    <row r="13" spans="1:64" s="283" customFormat="1" ht="21.75" customHeight="1">
      <c r="A13" s="671">
        <v>2019</v>
      </c>
      <c r="B13" s="672">
        <v>929</v>
      </c>
      <c r="C13" s="672">
        <v>506</v>
      </c>
      <c r="D13" s="672">
        <v>423</v>
      </c>
      <c r="E13" s="672">
        <v>31</v>
      </c>
      <c r="F13" s="672">
        <v>16</v>
      </c>
      <c r="G13" s="672">
        <v>15</v>
      </c>
      <c r="H13" s="672">
        <v>219</v>
      </c>
      <c r="I13" s="672">
        <v>143</v>
      </c>
      <c r="J13" s="672">
        <v>76</v>
      </c>
      <c r="K13" s="672">
        <v>2</v>
      </c>
      <c r="L13" s="672">
        <v>1</v>
      </c>
      <c r="M13" s="672">
        <v>1</v>
      </c>
      <c r="N13" s="672">
        <v>33</v>
      </c>
      <c r="O13" s="673">
        <v>23</v>
      </c>
      <c r="P13" s="673">
        <v>10</v>
      </c>
      <c r="Q13" s="672">
        <v>14</v>
      </c>
      <c r="R13" s="673">
        <v>4</v>
      </c>
      <c r="S13" s="673">
        <v>10</v>
      </c>
      <c r="T13" s="672">
        <v>38</v>
      </c>
      <c r="U13" s="673">
        <v>14</v>
      </c>
      <c r="V13" s="673">
        <v>24</v>
      </c>
      <c r="W13" s="672">
        <v>0</v>
      </c>
      <c r="X13" s="673">
        <v>0</v>
      </c>
      <c r="Y13" s="673">
        <v>0</v>
      </c>
      <c r="Z13" s="672">
        <v>0</v>
      </c>
      <c r="AA13" s="673">
        <v>0</v>
      </c>
      <c r="AB13" s="673">
        <v>0</v>
      </c>
      <c r="AC13" s="672">
        <v>172</v>
      </c>
      <c r="AD13" s="673">
        <v>63</v>
      </c>
      <c r="AE13" s="674">
        <v>109</v>
      </c>
      <c r="AF13" s="675">
        <v>2019</v>
      </c>
      <c r="AG13" s="676">
        <v>2019</v>
      </c>
      <c r="AH13" s="672">
        <v>140</v>
      </c>
      <c r="AI13" s="673">
        <v>83</v>
      </c>
      <c r="AJ13" s="673">
        <v>57</v>
      </c>
      <c r="AK13" s="672">
        <v>37</v>
      </c>
      <c r="AL13" s="673">
        <v>26</v>
      </c>
      <c r="AM13" s="673">
        <v>11</v>
      </c>
      <c r="AN13" s="672">
        <v>4</v>
      </c>
      <c r="AO13" s="673">
        <v>3</v>
      </c>
      <c r="AP13" s="673">
        <v>1</v>
      </c>
      <c r="AQ13" s="672">
        <v>4</v>
      </c>
      <c r="AR13" s="673">
        <v>1</v>
      </c>
      <c r="AS13" s="673">
        <v>3</v>
      </c>
      <c r="AT13" s="672">
        <v>47</v>
      </c>
      <c r="AU13" s="673">
        <v>23</v>
      </c>
      <c r="AV13" s="673">
        <v>24</v>
      </c>
      <c r="AW13" s="672">
        <v>0</v>
      </c>
      <c r="AX13" s="673">
        <v>0</v>
      </c>
      <c r="AY13" s="673">
        <v>0</v>
      </c>
      <c r="AZ13" s="672">
        <v>0</v>
      </c>
      <c r="BA13" s="673">
        <v>0</v>
      </c>
      <c r="BB13" s="673">
        <v>0</v>
      </c>
      <c r="BC13" s="672">
        <v>0</v>
      </c>
      <c r="BD13" s="673">
        <v>0</v>
      </c>
      <c r="BE13" s="673">
        <v>0</v>
      </c>
      <c r="BF13" s="672">
        <v>105</v>
      </c>
      <c r="BG13" s="673">
        <v>45</v>
      </c>
      <c r="BH13" s="673">
        <v>60</v>
      </c>
      <c r="BI13" s="672">
        <v>83</v>
      </c>
      <c r="BJ13" s="673">
        <v>61</v>
      </c>
      <c r="BK13" s="674">
        <v>22</v>
      </c>
      <c r="BL13" s="677">
        <v>2019</v>
      </c>
    </row>
    <row r="14" spans="1:64" s="872" customFormat="1" ht="21.75" customHeight="1">
      <c r="A14" s="865">
        <v>2020</v>
      </c>
      <c r="B14" s="866">
        <f>SUM(C14:D14)</f>
        <v>996</v>
      </c>
      <c r="C14" s="866">
        <f>F14+I14+L14+O14+R14+U14+X14+AA14+AD14+AI14+AL14+AO14+AR14+AU14+AX14+BA14+BD14+BG14+BJ14</f>
        <v>537</v>
      </c>
      <c r="D14" s="866">
        <f>G14+J14+M14+P14+S14+V14+Y14+AB14+AE14+AJ14+AM14+AP14+AS14+AV14+AY14+BB14+BE14+BH14+BK14</f>
        <v>459</v>
      </c>
      <c r="E14" s="866">
        <f>SUM(F14:G14)</f>
        <v>30</v>
      </c>
      <c r="F14" s="866">
        <v>17</v>
      </c>
      <c r="G14" s="866">
        <v>13</v>
      </c>
      <c r="H14" s="866">
        <f>SUM(I14:J14)</f>
        <v>266</v>
      </c>
      <c r="I14" s="866">
        <v>171</v>
      </c>
      <c r="J14" s="866">
        <v>95</v>
      </c>
      <c r="K14" s="866">
        <f>SUM(L14:M14)</f>
        <v>3</v>
      </c>
      <c r="L14" s="866">
        <v>3</v>
      </c>
      <c r="M14" s="866">
        <v>0</v>
      </c>
      <c r="N14" s="866">
        <f>SUM(O14:P14)</f>
        <v>27</v>
      </c>
      <c r="O14" s="867">
        <v>13</v>
      </c>
      <c r="P14" s="867">
        <v>14</v>
      </c>
      <c r="Q14" s="866">
        <f>SUM(R14:S14)</f>
        <v>11</v>
      </c>
      <c r="R14" s="867">
        <v>6</v>
      </c>
      <c r="S14" s="867">
        <v>5</v>
      </c>
      <c r="T14" s="866">
        <f>SUM(U14:V14)</f>
        <v>38</v>
      </c>
      <c r="U14" s="867">
        <v>15</v>
      </c>
      <c r="V14" s="867">
        <v>23</v>
      </c>
      <c r="W14" s="866">
        <f>SUM(X14:Y14)</f>
        <v>0</v>
      </c>
      <c r="X14" s="867">
        <v>0</v>
      </c>
      <c r="Y14" s="867">
        <v>0</v>
      </c>
      <c r="Z14" s="866">
        <f>SUM(AA14:AB14)</f>
        <v>0</v>
      </c>
      <c r="AA14" s="867">
        <v>0</v>
      </c>
      <c r="AB14" s="867">
        <v>0</v>
      </c>
      <c r="AC14" s="866">
        <f>SUM(AD14:AE14)</f>
        <v>195</v>
      </c>
      <c r="AD14" s="867">
        <v>69</v>
      </c>
      <c r="AE14" s="868">
        <v>126</v>
      </c>
      <c r="AF14" s="869">
        <v>2020</v>
      </c>
      <c r="AG14" s="870">
        <v>2020</v>
      </c>
      <c r="AH14" s="866">
        <f>SUM(AI14:AJ14)</f>
        <v>146</v>
      </c>
      <c r="AI14" s="867">
        <v>84</v>
      </c>
      <c r="AJ14" s="867">
        <v>62</v>
      </c>
      <c r="AK14" s="866">
        <f>SUM(AL14:AM14)</f>
        <v>44</v>
      </c>
      <c r="AL14" s="867">
        <v>35</v>
      </c>
      <c r="AM14" s="867">
        <v>9</v>
      </c>
      <c r="AN14" s="866">
        <f>SUM(AO14:AP14)</f>
        <v>5</v>
      </c>
      <c r="AO14" s="867">
        <v>1</v>
      </c>
      <c r="AP14" s="867">
        <v>4</v>
      </c>
      <c r="AQ14" s="866">
        <f>SUM(AR14:AS14)</f>
        <v>12</v>
      </c>
      <c r="AR14" s="867">
        <v>3</v>
      </c>
      <c r="AS14" s="867">
        <v>9</v>
      </c>
      <c r="AT14" s="866">
        <f>SUM(AU14:AV14)</f>
        <v>32</v>
      </c>
      <c r="AU14" s="867">
        <v>12</v>
      </c>
      <c r="AV14" s="867">
        <v>20</v>
      </c>
      <c r="AW14" s="866">
        <f>SUM(AX14:AY14)</f>
        <v>0</v>
      </c>
      <c r="AX14" s="867">
        <v>0</v>
      </c>
      <c r="AY14" s="867">
        <v>0</v>
      </c>
      <c r="AZ14" s="866">
        <f>SUM(BA14:BB14)</f>
        <v>1</v>
      </c>
      <c r="BA14" s="867">
        <v>1</v>
      </c>
      <c r="BB14" s="867">
        <v>0</v>
      </c>
      <c r="BC14" s="866">
        <f>SUM(BD14:BE14)</f>
        <v>0</v>
      </c>
      <c r="BD14" s="867">
        <v>0</v>
      </c>
      <c r="BE14" s="867">
        <v>0</v>
      </c>
      <c r="BF14" s="866">
        <f>SUM(BG14:BH14)</f>
        <v>99</v>
      </c>
      <c r="BG14" s="867">
        <v>47</v>
      </c>
      <c r="BH14" s="867">
        <v>52</v>
      </c>
      <c r="BI14" s="866">
        <f>SUM(BJ14:BK14)</f>
        <v>87</v>
      </c>
      <c r="BJ14" s="867">
        <v>60</v>
      </c>
      <c r="BK14" s="868">
        <v>27</v>
      </c>
      <c r="BL14" s="871">
        <v>2020</v>
      </c>
    </row>
    <row r="15" spans="1:64" s="25" customFormat="1" ht="3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1"/>
    </row>
    <row r="16" spans="1:63" s="24" customFormat="1" ht="12" customHeight="1">
      <c r="A16" s="24" t="s">
        <v>1023</v>
      </c>
      <c r="B16" s="23"/>
      <c r="C16" s="23"/>
      <c r="D16" s="23"/>
      <c r="E16" s="23"/>
      <c r="F16" s="23"/>
      <c r="G16" s="23"/>
      <c r="J16" s="23"/>
      <c r="L16" s="23"/>
      <c r="M16" s="23"/>
      <c r="O16" s="23"/>
      <c r="P16" s="833"/>
      <c r="Q16" s="73" t="s">
        <v>701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G16" s="24" t="s">
        <v>1024</v>
      </c>
      <c r="AH16" s="23"/>
      <c r="AI16" s="23"/>
      <c r="AJ16" s="23"/>
      <c r="AK16" s="23"/>
      <c r="AL16" s="23"/>
      <c r="AM16" s="23"/>
      <c r="AP16" s="23"/>
      <c r="AR16" s="23"/>
      <c r="AS16" s="23"/>
      <c r="AU16" s="23"/>
      <c r="AV16" s="833"/>
      <c r="AW16" s="73" t="s">
        <v>802</v>
      </c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</row>
    <row r="17" spans="1:63" s="24" customFormat="1" ht="1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</row>
    <row r="18" spans="1:64" s="24" customFormat="1" ht="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</sheetData>
  <sheetProtection/>
  <mergeCells count="8">
    <mergeCell ref="A3:P3"/>
    <mergeCell ref="Q3:AF3"/>
    <mergeCell ref="AG3:AV3"/>
    <mergeCell ref="AW3:BL3"/>
    <mergeCell ref="A6:A9"/>
    <mergeCell ref="AF6:AF9"/>
    <mergeCell ref="AG6:AG9"/>
    <mergeCell ref="BL6:BL9"/>
  </mergeCells>
  <printOptions horizontalCentered="1"/>
  <pageMargins left="0.98416668176651" right="0.98416668176651" top="0.590416669845581" bottom="0.590416669845581" header="0" footer="0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4.25"/>
  <cols>
    <col min="1" max="1" width="9.375" style="46" customWidth="1"/>
    <col min="2" max="2" width="9.25390625" style="49" customWidth="1"/>
    <col min="3" max="11" width="10.625" style="49" customWidth="1"/>
    <col min="12" max="12" width="9.125" style="49" customWidth="1"/>
    <col min="13" max="22" width="9.125" style="50" customWidth="1"/>
    <col min="23" max="16384" width="9.00390625" style="50" customWidth="1"/>
  </cols>
  <sheetData>
    <row r="1" spans="1:13" s="45" customFormat="1" ht="12" customHeight="1">
      <c r="A1" s="818" t="s">
        <v>842</v>
      </c>
      <c r="M1" s="718" t="s">
        <v>244</v>
      </c>
    </row>
    <row r="2" s="46" customFormat="1" ht="12" customHeight="1">
      <c r="A2" s="67"/>
    </row>
    <row r="3" spans="1:13" s="68" customFormat="1" ht="22.5">
      <c r="A3" s="1082" t="s">
        <v>554</v>
      </c>
      <c r="B3" s="1082"/>
      <c r="C3" s="1082"/>
      <c r="D3" s="1082"/>
      <c r="E3" s="1082"/>
      <c r="F3" s="1082"/>
      <c r="G3" s="1082"/>
      <c r="H3" s="1082" t="s">
        <v>1050</v>
      </c>
      <c r="I3" s="1082"/>
      <c r="J3" s="1082"/>
      <c r="K3" s="1082"/>
      <c r="L3" s="1082"/>
      <c r="M3" s="1082"/>
    </row>
    <row r="4" spans="1:13" s="68" customFormat="1" ht="12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s="830" customFormat="1" ht="12" customHeight="1" thickBot="1">
      <c r="A5" s="830" t="s">
        <v>931</v>
      </c>
      <c r="M5" s="831" t="s">
        <v>804</v>
      </c>
    </row>
    <row r="6" spans="1:13" s="34" customFormat="1" ht="15" customHeight="1">
      <c r="A6" s="1086" t="s">
        <v>1039</v>
      </c>
      <c r="B6" s="1083" t="s">
        <v>1059</v>
      </c>
      <c r="C6" s="1089" t="s">
        <v>1040</v>
      </c>
      <c r="D6" s="1090"/>
      <c r="E6" s="1090"/>
      <c r="F6" s="1090"/>
      <c r="G6" s="1090"/>
      <c r="H6" s="1090"/>
      <c r="I6" s="1090"/>
      <c r="J6" s="1090"/>
      <c r="K6" s="1091"/>
      <c r="L6" s="1085" t="s">
        <v>1061</v>
      </c>
      <c r="M6" s="1092" t="s">
        <v>803</v>
      </c>
    </row>
    <row r="7" spans="1:13" s="34" customFormat="1" ht="17.25" customHeight="1">
      <c r="A7" s="1087"/>
      <c r="B7" s="1084"/>
      <c r="C7" s="1095" t="s">
        <v>1038</v>
      </c>
      <c r="D7" s="1096"/>
      <c r="E7" s="1096"/>
      <c r="F7" s="1096"/>
      <c r="G7" s="1096"/>
      <c r="H7" s="1096"/>
      <c r="I7" s="1096"/>
      <c r="J7" s="1096"/>
      <c r="K7" s="1097"/>
      <c r="L7" s="1084"/>
      <c r="M7" s="1093"/>
    </row>
    <row r="8" spans="1:13" s="34" customFormat="1" ht="22.5" customHeight="1">
      <c r="A8" s="1087"/>
      <c r="B8" s="678" t="s">
        <v>1058</v>
      </c>
      <c r="C8" s="1080" t="s">
        <v>1041</v>
      </c>
      <c r="D8" s="1080" t="s">
        <v>1042</v>
      </c>
      <c r="E8" s="1080" t="s">
        <v>1043</v>
      </c>
      <c r="F8" s="1080" t="s">
        <v>1044</v>
      </c>
      <c r="G8" s="1080" t="s">
        <v>1045</v>
      </c>
      <c r="H8" s="1080" t="s">
        <v>1046</v>
      </c>
      <c r="I8" s="1080" t="s">
        <v>1047</v>
      </c>
      <c r="J8" s="1080" t="s">
        <v>1048</v>
      </c>
      <c r="K8" s="1080" t="s">
        <v>1049</v>
      </c>
      <c r="L8" s="1084"/>
      <c r="M8" s="1093"/>
    </row>
    <row r="9" spans="1:13" s="34" customFormat="1" ht="48.75" customHeight="1">
      <c r="A9" s="1088"/>
      <c r="B9" s="679" t="s">
        <v>1057</v>
      </c>
      <c r="C9" s="1081"/>
      <c r="D9" s="1081"/>
      <c r="E9" s="1081"/>
      <c r="F9" s="1081"/>
      <c r="G9" s="1081"/>
      <c r="H9" s="1081"/>
      <c r="I9" s="1081"/>
      <c r="J9" s="1081"/>
      <c r="K9" s="1081"/>
      <c r="L9" s="948" t="s">
        <v>1060</v>
      </c>
      <c r="M9" s="1094"/>
    </row>
    <row r="10" spans="1:13" s="34" customFormat="1" ht="30" customHeight="1">
      <c r="A10" s="927">
        <v>2018</v>
      </c>
      <c r="B10" s="682">
        <v>41506</v>
      </c>
      <c r="C10" s="682">
        <f>SUM(D10:K10)</f>
        <v>13114</v>
      </c>
      <c r="D10" s="682">
        <v>27</v>
      </c>
      <c r="E10" s="682">
        <v>571</v>
      </c>
      <c r="F10" s="682">
        <v>1180</v>
      </c>
      <c r="G10" s="682">
        <v>1947</v>
      </c>
      <c r="H10" s="682">
        <v>2466</v>
      </c>
      <c r="I10" s="682">
        <v>2521</v>
      </c>
      <c r="J10" s="682">
        <v>2502</v>
      </c>
      <c r="K10" s="682">
        <v>1900</v>
      </c>
      <c r="L10" s="1108">
        <f>C10/B10*100</f>
        <v>31.595431985737</v>
      </c>
      <c r="M10" s="683">
        <v>2018</v>
      </c>
    </row>
    <row r="11" spans="1:13" s="266" customFormat="1" ht="30" customHeight="1">
      <c r="A11" s="927">
        <v>2019</v>
      </c>
      <c r="B11" s="682">
        <v>41410</v>
      </c>
      <c r="C11" s="682">
        <f>SUM(D11:K11)</f>
        <v>13310</v>
      </c>
      <c r="D11" s="682">
        <v>25</v>
      </c>
      <c r="E11" s="682">
        <v>617</v>
      </c>
      <c r="F11" s="682">
        <v>1160</v>
      </c>
      <c r="G11" s="682">
        <v>1872</v>
      </c>
      <c r="H11" s="682">
        <v>2484</v>
      </c>
      <c r="I11" s="682">
        <v>2632</v>
      </c>
      <c r="J11" s="682">
        <v>2491</v>
      </c>
      <c r="K11" s="682">
        <v>2029</v>
      </c>
      <c r="L11" s="1108">
        <f>C11/B11*100</f>
        <v>32.14199468727361</v>
      </c>
      <c r="M11" s="683">
        <v>2019</v>
      </c>
    </row>
    <row r="12" spans="1:13" s="266" customFormat="1" ht="30" customHeight="1">
      <c r="A12" s="926">
        <v>2020</v>
      </c>
      <c r="B12" s="680">
        <v>42417</v>
      </c>
      <c r="C12" s="680">
        <f>SUM(D12:K12)</f>
        <v>13716</v>
      </c>
      <c r="D12" s="680">
        <v>35</v>
      </c>
      <c r="E12" s="680">
        <v>707</v>
      </c>
      <c r="F12" s="680">
        <v>1180</v>
      </c>
      <c r="G12" s="680">
        <v>1902</v>
      </c>
      <c r="H12" s="680">
        <v>2430</v>
      </c>
      <c r="I12" s="680">
        <v>2761</v>
      </c>
      <c r="J12" s="680">
        <v>2603</v>
      </c>
      <c r="K12" s="680">
        <v>2098</v>
      </c>
      <c r="L12" s="1109">
        <f>C12/B12*100</f>
        <v>32.33609166136219</v>
      </c>
      <c r="M12" s="681">
        <v>2020</v>
      </c>
    </row>
    <row r="13" spans="1:13" s="34" customFormat="1" ht="7.5" customHeight="1" thickBot="1">
      <c r="A13" s="69"/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47"/>
    </row>
    <row r="14" spans="1:11" s="48" customFormat="1" ht="12" customHeight="1">
      <c r="A14" s="832" t="s">
        <v>1062</v>
      </c>
      <c r="B14" s="72"/>
      <c r="C14" s="72"/>
      <c r="D14" s="72"/>
      <c r="E14" s="72"/>
      <c r="F14" s="72"/>
      <c r="G14" s="72"/>
      <c r="H14" s="290" t="s">
        <v>1065</v>
      </c>
      <c r="I14" s="72"/>
      <c r="J14" s="72"/>
      <c r="K14" s="73"/>
    </row>
    <row r="15" spans="1:11" s="48" customFormat="1" ht="12" customHeight="1">
      <c r="A15" s="832" t="s">
        <v>1063</v>
      </c>
      <c r="B15" s="72"/>
      <c r="C15" s="72"/>
      <c r="D15" s="72"/>
      <c r="E15" s="72"/>
      <c r="F15" s="72"/>
      <c r="G15" s="72"/>
      <c r="H15" s="290" t="s">
        <v>1054</v>
      </c>
      <c r="I15" s="72"/>
      <c r="J15" s="72"/>
      <c r="K15" s="73"/>
    </row>
    <row r="16" spans="1:11" s="48" customFormat="1" ht="12" customHeight="1">
      <c r="A16" s="49" t="s">
        <v>1051</v>
      </c>
      <c r="B16" s="72"/>
      <c r="C16" s="72"/>
      <c r="D16" s="72"/>
      <c r="E16" s="72"/>
      <c r="F16" s="72"/>
      <c r="G16" s="72"/>
      <c r="H16" s="289" t="s">
        <v>1055</v>
      </c>
      <c r="I16" s="72"/>
      <c r="J16" s="72"/>
      <c r="K16" s="73"/>
    </row>
    <row r="17" spans="1:11" s="48" customFormat="1" ht="12" customHeight="1">
      <c r="A17" s="49" t="s">
        <v>1064</v>
      </c>
      <c r="B17" s="72"/>
      <c r="C17" s="72"/>
      <c r="D17" s="72"/>
      <c r="E17" s="72"/>
      <c r="F17" s="72"/>
      <c r="G17" s="72"/>
      <c r="I17" s="72"/>
      <c r="J17" s="72"/>
      <c r="K17" s="73"/>
    </row>
    <row r="18" spans="1:13" s="46" customFormat="1" ht="12" customHeight="1">
      <c r="A18" s="46" t="s">
        <v>1056</v>
      </c>
      <c r="B18" s="49"/>
      <c r="C18" s="49"/>
      <c r="D18" s="49"/>
      <c r="E18" s="49"/>
      <c r="F18" s="49"/>
      <c r="G18" s="49"/>
      <c r="H18" s="49" t="s">
        <v>1053</v>
      </c>
      <c r="I18" s="49"/>
      <c r="J18" s="49"/>
      <c r="K18" s="49"/>
      <c r="L18" s="49"/>
      <c r="M18" s="833"/>
    </row>
  </sheetData>
  <sheetProtection/>
  <mergeCells count="17">
    <mergeCell ref="C7:K7"/>
    <mergeCell ref="C8:C9"/>
    <mergeCell ref="K8:K9"/>
    <mergeCell ref="J8:J9"/>
    <mergeCell ref="I8:I9"/>
    <mergeCell ref="H8:H9"/>
    <mergeCell ref="G8:G9"/>
    <mergeCell ref="F8:F9"/>
    <mergeCell ref="E8:E9"/>
    <mergeCell ref="D8:D9"/>
    <mergeCell ref="A3:G3"/>
    <mergeCell ref="H3:M3"/>
    <mergeCell ref="B6:B7"/>
    <mergeCell ref="L6:L8"/>
    <mergeCell ref="A6:A9"/>
    <mergeCell ref="C6:K6"/>
    <mergeCell ref="M6:M9"/>
  </mergeCells>
  <printOptions horizontalCentered="1"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4.25"/>
  <cols>
    <col min="1" max="1" width="15.625" style="0" customWidth="1"/>
    <col min="2" max="7" width="18.625" style="0" customWidth="1"/>
    <col min="8" max="8" width="15.625" style="0" customWidth="1"/>
  </cols>
  <sheetData>
    <row r="1" spans="1:8" ht="14.25">
      <c r="A1" s="818" t="s">
        <v>842</v>
      </c>
      <c r="B1" s="291"/>
      <c r="C1" s="291"/>
      <c r="D1" s="291"/>
      <c r="E1" s="291"/>
      <c r="F1" s="291"/>
      <c r="G1" s="291"/>
      <c r="H1" s="718" t="s">
        <v>244</v>
      </c>
    </row>
    <row r="2" spans="1:8" s="292" customFormat="1" ht="22.5">
      <c r="A2" s="684" t="s">
        <v>1026</v>
      </c>
      <c r="B2" s="685"/>
      <c r="C2" s="686"/>
      <c r="D2" s="686"/>
      <c r="E2" s="684" t="s">
        <v>806</v>
      </c>
      <c r="F2" s="686"/>
      <c r="G2" s="686"/>
      <c r="H2" s="686"/>
    </row>
    <row r="3" spans="1:8" s="292" customFormat="1" ht="15.75">
      <c r="A3" s="836"/>
      <c r="B3" s="836"/>
      <c r="C3" s="836"/>
      <c r="D3" s="836"/>
      <c r="E3" s="836"/>
      <c r="F3" s="836"/>
      <c r="G3" s="836"/>
      <c r="H3" s="836"/>
    </row>
    <row r="4" spans="1:8" s="292" customFormat="1" ht="16.5" thickBot="1">
      <c r="A4" s="837" t="s">
        <v>1027</v>
      </c>
      <c r="B4" s="838"/>
      <c r="C4" s="839"/>
      <c r="D4" s="839"/>
      <c r="E4" s="839"/>
      <c r="F4" s="839"/>
      <c r="G4" s="839"/>
      <c r="H4" s="840" t="s">
        <v>805</v>
      </c>
    </row>
    <row r="5" spans="1:8" s="934" customFormat="1" ht="22.5" customHeight="1">
      <c r="A5" s="1099" t="s">
        <v>1028</v>
      </c>
      <c r="B5" s="1098" t="s">
        <v>1029</v>
      </c>
      <c r="C5" s="1105" t="s">
        <v>1030</v>
      </c>
      <c r="D5" s="1107" t="s">
        <v>1031</v>
      </c>
      <c r="E5" s="1103" t="s">
        <v>1032</v>
      </c>
      <c r="F5" s="1107" t="s">
        <v>1036</v>
      </c>
      <c r="G5" s="1103" t="s">
        <v>1037</v>
      </c>
      <c r="H5" s="1100" t="s">
        <v>79</v>
      </c>
    </row>
    <row r="6" spans="1:8" s="934" customFormat="1" ht="22.5" customHeight="1">
      <c r="A6" s="1099"/>
      <c r="B6" s="1098"/>
      <c r="C6" s="1106"/>
      <c r="D6" s="1106"/>
      <c r="E6" s="1104"/>
      <c r="F6" s="1106"/>
      <c r="G6" s="1104"/>
      <c r="H6" s="1101"/>
    </row>
    <row r="7" spans="1:8" s="934" customFormat="1" ht="22.5" customHeight="1">
      <c r="A7" s="1099"/>
      <c r="B7" s="1098"/>
      <c r="C7" s="1106"/>
      <c r="D7" s="1106"/>
      <c r="E7" s="1104"/>
      <c r="F7" s="1106"/>
      <c r="G7" s="1104"/>
      <c r="H7" s="1102"/>
    </row>
    <row r="8" spans="1:8" s="934" customFormat="1" ht="22.5" customHeight="1">
      <c r="A8" s="935">
        <v>2016</v>
      </c>
      <c r="B8" s="936">
        <v>690</v>
      </c>
      <c r="C8" s="937">
        <v>2297</v>
      </c>
      <c r="D8" s="937">
        <v>1613</v>
      </c>
      <c r="E8" s="937">
        <v>288</v>
      </c>
      <c r="F8" s="937">
        <v>348</v>
      </c>
      <c r="G8" s="937">
        <v>48</v>
      </c>
      <c r="H8" s="938">
        <v>2016</v>
      </c>
    </row>
    <row r="9" spans="1:8" s="934" customFormat="1" ht="22.5" customHeight="1">
      <c r="A9" s="939">
        <v>2017</v>
      </c>
      <c r="B9" s="940">
        <v>705</v>
      </c>
      <c r="C9" s="941">
        <v>2323</v>
      </c>
      <c r="D9" s="941">
        <v>1626</v>
      </c>
      <c r="E9" s="940">
        <v>310</v>
      </c>
      <c r="F9" s="940">
        <v>336</v>
      </c>
      <c r="G9" s="940">
        <v>51</v>
      </c>
      <c r="H9" s="942">
        <v>2017</v>
      </c>
    </row>
    <row r="10" spans="1:8" s="934" customFormat="1" ht="22.5" customHeight="1">
      <c r="A10" s="939">
        <v>2018</v>
      </c>
      <c r="B10" s="940">
        <v>741</v>
      </c>
      <c r="C10" s="941">
        <v>2420</v>
      </c>
      <c r="D10" s="941">
        <v>1693</v>
      </c>
      <c r="E10" s="940">
        <v>323</v>
      </c>
      <c r="F10" s="940">
        <v>350</v>
      </c>
      <c r="G10" s="940">
        <v>54</v>
      </c>
      <c r="H10" s="942">
        <v>2018</v>
      </c>
    </row>
    <row r="11" spans="1:8" s="934" customFormat="1" ht="22.5" customHeight="1">
      <c r="A11" s="939">
        <v>2019</v>
      </c>
      <c r="B11" s="940">
        <v>769</v>
      </c>
      <c r="C11" s="941">
        <v>2517</v>
      </c>
      <c r="D11" s="941">
        <v>1746</v>
      </c>
      <c r="E11" s="940">
        <v>330</v>
      </c>
      <c r="F11" s="940">
        <v>372</v>
      </c>
      <c r="G11" s="940">
        <v>69</v>
      </c>
      <c r="H11" s="942">
        <v>2019</v>
      </c>
    </row>
    <row r="12" spans="1:8" s="947" customFormat="1" ht="22.5" customHeight="1" thickBot="1">
      <c r="A12" s="943">
        <v>2020</v>
      </c>
      <c r="B12" s="944">
        <v>803</v>
      </c>
      <c r="C12" s="945">
        <f>SUM(D12:G12)</f>
        <v>2546</v>
      </c>
      <c r="D12" s="945">
        <v>1760</v>
      </c>
      <c r="E12" s="945">
        <v>359</v>
      </c>
      <c r="F12" s="945">
        <v>370</v>
      </c>
      <c r="G12" s="945">
        <v>57</v>
      </c>
      <c r="H12" s="946">
        <v>2020</v>
      </c>
    </row>
    <row r="13" spans="1:8" s="834" customFormat="1" ht="12">
      <c r="A13" s="834" t="s">
        <v>1033</v>
      </c>
      <c r="B13" s="835"/>
      <c r="C13" s="835"/>
      <c r="D13" s="835"/>
      <c r="E13" s="835" t="s">
        <v>821</v>
      </c>
      <c r="F13" s="835"/>
      <c r="G13" s="835"/>
      <c r="H13" s="835"/>
    </row>
    <row r="14" spans="1:5" s="834" customFormat="1" ht="12">
      <c r="A14" s="834" t="s">
        <v>1034</v>
      </c>
      <c r="E14" s="834" t="s">
        <v>822</v>
      </c>
    </row>
    <row r="15" spans="1:5" s="834" customFormat="1" ht="12">
      <c r="A15" s="834" t="s">
        <v>1035</v>
      </c>
      <c r="E15" s="834" t="s">
        <v>823</v>
      </c>
    </row>
    <row r="16" spans="1:5" s="834" customFormat="1" ht="12">
      <c r="A16" s="834" t="s">
        <v>1025</v>
      </c>
      <c r="E16" s="834" t="s">
        <v>824</v>
      </c>
    </row>
    <row r="17" spans="1:5" s="834" customFormat="1" ht="12">
      <c r="A17" s="834" t="s">
        <v>932</v>
      </c>
      <c r="E17" s="834" t="s">
        <v>700</v>
      </c>
    </row>
  </sheetData>
  <sheetProtection/>
  <mergeCells count="8">
    <mergeCell ref="B5:B7"/>
    <mergeCell ref="A5:A7"/>
    <mergeCell ref="H5:H7"/>
    <mergeCell ref="G5:G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4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SheetLayoutView="100" zoomScalePageLayoutView="0" workbookViewId="0" topLeftCell="A1">
      <selection activeCell="Q1" sqref="Q1"/>
    </sheetView>
  </sheetViews>
  <sheetFormatPr defaultColWidth="0" defaultRowHeight="0" customHeight="1" zeroHeight="1"/>
  <cols>
    <col min="1" max="1" width="11.625" style="205" customWidth="1"/>
    <col min="2" max="2" width="11.375" style="205" customWidth="1"/>
    <col min="3" max="3" width="11.625" style="212" bestFit="1" customWidth="1"/>
    <col min="4" max="4" width="10.375" style="205" bestFit="1" customWidth="1"/>
    <col min="5" max="5" width="11.625" style="205" customWidth="1"/>
    <col min="6" max="6" width="12.375" style="205" customWidth="1"/>
    <col min="7" max="8" width="10.125" style="205" customWidth="1"/>
    <col min="9" max="9" width="11.125" style="205" customWidth="1"/>
    <col min="10" max="16" width="10.125" style="205" customWidth="1"/>
    <col min="17" max="17" width="13.375" style="206" customWidth="1"/>
    <col min="18" max="20" width="0" style="205" hidden="1" customWidth="1"/>
    <col min="21" max="24" width="0.5" style="205" hidden="1" customWidth="1"/>
    <col min="25" max="16384" width="0" style="205" hidden="1" customWidth="1"/>
  </cols>
  <sheetData>
    <row r="1" spans="1:17" s="716" customFormat="1" ht="12" customHeight="1">
      <c r="A1" s="715" t="s">
        <v>845</v>
      </c>
      <c r="C1" s="717"/>
      <c r="Q1" s="718" t="s">
        <v>250</v>
      </c>
    </row>
    <row r="2" ht="12" customHeight="1">
      <c r="A2" s="211"/>
    </row>
    <row r="3" spans="1:17" s="213" customFormat="1" ht="22.5">
      <c r="A3" s="956" t="s">
        <v>999</v>
      </c>
      <c r="B3" s="957"/>
      <c r="C3" s="957"/>
      <c r="D3" s="957"/>
      <c r="E3" s="957"/>
      <c r="F3" s="957"/>
      <c r="G3" s="958" t="s">
        <v>1000</v>
      </c>
      <c r="H3" s="959"/>
      <c r="I3" s="959"/>
      <c r="J3" s="959"/>
      <c r="K3" s="959"/>
      <c r="L3" s="959"/>
      <c r="M3" s="959"/>
      <c r="N3" s="959"/>
      <c r="O3" s="959"/>
      <c r="P3" s="959"/>
      <c r="Q3" s="959"/>
    </row>
    <row r="4" spans="1:17" s="125" customFormat="1" ht="12" customHeight="1">
      <c r="A4" s="125" t="s">
        <v>844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27"/>
      <c r="N4" s="127"/>
      <c r="O4" s="127"/>
      <c r="P4" s="127"/>
      <c r="Q4" s="127"/>
    </row>
    <row r="5" spans="1:17" s="712" customFormat="1" ht="12" customHeight="1" thickBot="1">
      <c r="A5" s="712" t="s">
        <v>843</v>
      </c>
      <c r="Q5" s="713" t="s">
        <v>6</v>
      </c>
    </row>
    <row r="6" spans="1:17" s="129" customFormat="1" ht="30" customHeight="1">
      <c r="A6" s="960" t="s">
        <v>597</v>
      </c>
      <c r="B6" s="611" t="s">
        <v>598</v>
      </c>
      <c r="C6" s="969" t="s">
        <v>599</v>
      </c>
      <c r="D6" s="967"/>
      <c r="E6" s="967"/>
      <c r="F6" s="967"/>
      <c r="G6" s="967"/>
      <c r="H6" s="967"/>
      <c r="I6" s="967" t="s">
        <v>995</v>
      </c>
      <c r="J6" s="967"/>
      <c r="K6" s="968"/>
      <c r="L6" s="606" t="s">
        <v>479</v>
      </c>
      <c r="M6" s="380" t="s">
        <v>601</v>
      </c>
      <c r="N6" s="609" t="s">
        <v>478</v>
      </c>
      <c r="O6" s="317" t="s">
        <v>594</v>
      </c>
      <c r="P6" s="610"/>
      <c r="Q6" s="963" t="s">
        <v>126</v>
      </c>
    </row>
    <row r="7" spans="1:17" s="129" customFormat="1" ht="13.5" customHeight="1">
      <c r="A7" s="961"/>
      <c r="B7" s="390"/>
      <c r="C7" s="382" t="s">
        <v>485</v>
      </c>
      <c r="D7" s="383"/>
      <c r="E7" s="384"/>
      <c r="F7" s="385" t="s">
        <v>483</v>
      </c>
      <c r="G7" s="386"/>
      <c r="H7" s="387"/>
      <c r="I7" s="382" t="s">
        <v>484</v>
      </c>
      <c r="J7" s="388"/>
      <c r="K7" s="602"/>
      <c r="L7" s="603"/>
      <c r="M7" s="389" t="s">
        <v>43</v>
      </c>
      <c r="N7" s="357"/>
      <c r="O7" s="358"/>
      <c r="P7" s="359" t="s">
        <v>595</v>
      </c>
      <c r="Q7" s="964"/>
    </row>
    <row r="8" spans="1:17" s="129" customFormat="1" ht="13.5" customHeight="1">
      <c r="A8" s="961"/>
      <c r="B8" s="390" t="s">
        <v>251</v>
      </c>
      <c r="C8" s="390"/>
      <c r="D8" s="391" t="s">
        <v>602</v>
      </c>
      <c r="E8" s="391" t="s">
        <v>603</v>
      </c>
      <c r="F8" s="392"/>
      <c r="G8" s="391" t="s">
        <v>602</v>
      </c>
      <c r="H8" s="393" t="s">
        <v>603</v>
      </c>
      <c r="I8" s="394"/>
      <c r="J8" s="395" t="s">
        <v>602</v>
      </c>
      <c r="K8" s="392" t="s">
        <v>603</v>
      </c>
      <c r="L8" s="604" t="s">
        <v>32</v>
      </c>
      <c r="M8" s="360" t="s">
        <v>78</v>
      </c>
      <c r="N8" s="360" t="s">
        <v>481</v>
      </c>
      <c r="O8" s="361" t="s">
        <v>36</v>
      </c>
      <c r="P8" s="362"/>
      <c r="Q8" s="964"/>
    </row>
    <row r="9" spans="1:17" s="129" customFormat="1" ht="13.5" customHeight="1">
      <c r="A9" s="962"/>
      <c r="B9" s="397" t="s">
        <v>596</v>
      </c>
      <c r="C9" s="397" t="s">
        <v>486</v>
      </c>
      <c r="D9" s="396" t="s">
        <v>63</v>
      </c>
      <c r="E9" s="396" t="s">
        <v>64</v>
      </c>
      <c r="F9" s="398" t="s">
        <v>60</v>
      </c>
      <c r="G9" s="396" t="s">
        <v>63</v>
      </c>
      <c r="H9" s="397" t="s">
        <v>64</v>
      </c>
      <c r="I9" s="397" t="s">
        <v>33</v>
      </c>
      <c r="J9" s="399" t="s">
        <v>63</v>
      </c>
      <c r="K9" s="398" t="s">
        <v>64</v>
      </c>
      <c r="L9" s="605" t="s">
        <v>34</v>
      </c>
      <c r="M9" s="363" t="s">
        <v>108</v>
      </c>
      <c r="N9" s="363" t="s">
        <v>480</v>
      </c>
      <c r="O9" s="364" t="s">
        <v>61</v>
      </c>
      <c r="P9" s="365" t="s">
        <v>65</v>
      </c>
      <c r="Q9" s="965"/>
    </row>
    <row r="10" spans="1:17" s="129" customFormat="1" ht="20.25" customHeight="1">
      <c r="A10" s="366">
        <v>2016</v>
      </c>
      <c r="B10" s="400">
        <v>47011</v>
      </c>
      <c r="C10" s="400">
        <v>106501</v>
      </c>
      <c r="D10" s="400">
        <v>54525</v>
      </c>
      <c r="E10" s="400">
        <v>51976</v>
      </c>
      <c r="F10" s="400">
        <v>103873</v>
      </c>
      <c r="G10" s="400">
        <v>52521</v>
      </c>
      <c r="H10" s="400">
        <v>51352</v>
      </c>
      <c r="I10" s="400">
        <v>2628</v>
      </c>
      <c r="J10" s="400">
        <v>2004</v>
      </c>
      <c r="K10" s="400">
        <v>624</v>
      </c>
      <c r="L10" s="607">
        <f>F10/B10</f>
        <v>2.2095467018357406</v>
      </c>
      <c r="M10" s="400">
        <v>22968</v>
      </c>
      <c r="N10" s="267" t="s">
        <v>16</v>
      </c>
      <c r="O10" s="369">
        <v>181.0328000278853</v>
      </c>
      <c r="P10" s="370">
        <v>573.7799999999999</v>
      </c>
      <c r="Q10" s="401">
        <v>2016</v>
      </c>
    </row>
    <row r="11" spans="1:17" s="215" customFormat="1" ht="18" customHeight="1">
      <c r="A11" s="366">
        <v>2017</v>
      </c>
      <c r="B11" s="400">
        <v>47407</v>
      </c>
      <c r="C11" s="400">
        <v>105843</v>
      </c>
      <c r="D11" s="400">
        <v>54181</v>
      </c>
      <c r="E11" s="400">
        <v>51662</v>
      </c>
      <c r="F11" s="400">
        <v>103198</v>
      </c>
      <c r="G11" s="400">
        <v>52214</v>
      </c>
      <c r="H11" s="400">
        <v>50984</v>
      </c>
      <c r="I11" s="400">
        <v>2645</v>
      </c>
      <c r="J11" s="400">
        <v>1967</v>
      </c>
      <c r="K11" s="400">
        <v>678</v>
      </c>
      <c r="L11" s="607">
        <f>F11/B11</f>
        <v>2.1768515198177485</v>
      </c>
      <c r="M11" s="400">
        <v>23622</v>
      </c>
      <c r="N11" s="368">
        <v>50.423125000000006</v>
      </c>
      <c r="O11" s="369">
        <v>179.818783760237</v>
      </c>
      <c r="P11" s="370">
        <v>573.8999999999999</v>
      </c>
      <c r="Q11" s="401">
        <v>2017</v>
      </c>
    </row>
    <row r="12" spans="1:17" s="129" customFormat="1" ht="18" customHeight="1">
      <c r="A12" s="366">
        <v>2018</v>
      </c>
      <c r="B12" s="400">
        <v>47705</v>
      </c>
      <c r="C12" s="400">
        <v>104881</v>
      </c>
      <c r="D12" s="400">
        <v>53830</v>
      </c>
      <c r="E12" s="400">
        <v>51051</v>
      </c>
      <c r="F12" s="400">
        <v>101990</v>
      </c>
      <c r="G12" s="400">
        <v>51580</v>
      </c>
      <c r="H12" s="400">
        <v>50410</v>
      </c>
      <c r="I12" s="400">
        <v>2891</v>
      </c>
      <c r="J12" s="400">
        <v>2250</v>
      </c>
      <c r="K12" s="400">
        <v>641</v>
      </c>
      <c r="L12" s="607">
        <f>F12/B12</f>
        <v>2.1379310344827585</v>
      </c>
      <c r="M12" s="400">
        <v>24116</v>
      </c>
      <c r="N12" s="267" t="s">
        <v>16</v>
      </c>
      <c r="O12" s="371">
        <v>177.71388743683573</v>
      </c>
      <c r="P12" s="370">
        <v>573.9</v>
      </c>
      <c r="Q12" s="401">
        <v>2018</v>
      </c>
    </row>
    <row r="13" spans="1:17" s="129" customFormat="1" ht="18" customHeight="1">
      <c r="A13" s="366">
        <v>2019</v>
      </c>
      <c r="B13" s="400">
        <v>48324</v>
      </c>
      <c r="C13" s="400">
        <v>104162</v>
      </c>
      <c r="D13" s="400">
        <v>53495</v>
      </c>
      <c r="E13" s="400">
        <v>50667</v>
      </c>
      <c r="F13" s="400">
        <v>101114</v>
      </c>
      <c r="G13" s="400">
        <v>51146</v>
      </c>
      <c r="H13" s="400">
        <v>49968</v>
      </c>
      <c r="I13" s="400">
        <v>3048</v>
      </c>
      <c r="J13" s="400">
        <v>2349</v>
      </c>
      <c r="K13" s="400">
        <v>699</v>
      </c>
      <c r="L13" s="607">
        <v>2.092417846204784</v>
      </c>
      <c r="M13" s="400">
        <v>24988</v>
      </c>
      <c r="N13" s="267" t="s">
        <v>16</v>
      </c>
      <c r="O13" s="371">
        <v>172.38475177304966</v>
      </c>
      <c r="P13" s="370">
        <v>586.56</v>
      </c>
      <c r="Q13" s="401">
        <v>2019</v>
      </c>
    </row>
    <row r="14" spans="1:17" s="268" customFormat="1" ht="18" customHeight="1">
      <c r="A14" s="372">
        <v>2020</v>
      </c>
      <c r="B14" s="402">
        <f aca="true" t="shared" si="0" ref="B14:M14">SUM(B15:B30)</f>
        <v>49361</v>
      </c>
      <c r="C14" s="402">
        <f t="shared" si="0"/>
        <v>103088</v>
      </c>
      <c r="D14" s="402">
        <f t="shared" si="0"/>
        <v>53028</v>
      </c>
      <c r="E14" s="402">
        <f t="shared" si="0"/>
        <v>50060</v>
      </c>
      <c r="F14" s="402">
        <f>SUM(F15:F30)</f>
        <v>100229</v>
      </c>
      <c r="G14" s="402">
        <f t="shared" si="0"/>
        <v>50807</v>
      </c>
      <c r="H14" s="402">
        <f t="shared" si="0"/>
        <v>49422</v>
      </c>
      <c r="I14" s="402">
        <f t="shared" si="0"/>
        <v>2859</v>
      </c>
      <c r="J14" s="402">
        <f t="shared" si="0"/>
        <v>2221</v>
      </c>
      <c r="K14" s="402">
        <f t="shared" si="0"/>
        <v>638</v>
      </c>
      <c r="L14" s="608">
        <f>F14/B14</f>
        <v>2.03053017564474</v>
      </c>
      <c r="M14" s="402">
        <f t="shared" si="0"/>
        <v>26211</v>
      </c>
      <c r="N14" s="928">
        <v>48.7</v>
      </c>
      <c r="O14" s="697">
        <f>F14/P14</f>
        <v>170.87595471903984</v>
      </c>
      <c r="P14" s="373">
        <f>SUM(P15:P30)</f>
        <v>586.56</v>
      </c>
      <c r="Q14" s="403">
        <v>2020</v>
      </c>
    </row>
    <row r="15" spans="1:17" s="129" customFormat="1" ht="19.5" customHeight="1">
      <c r="A15" s="374" t="s">
        <v>604</v>
      </c>
      <c r="B15" s="841">
        <v>3487</v>
      </c>
      <c r="C15" s="842">
        <f>SUM(D15:E15)</f>
        <v>6386</v>
      </c>
      <c r="D15" s="842">
        <f>G15+J15</f>
        <v>3311</v>
      </c>
      <c r="E15" s="842">
        <f>H15+K15</f>
        <v>3075</v>
      </c>
      <c r="F15" s="842">
        <f>SUM(G15:H15)</f>
        <v>6229</v>
      </c>
      <c r="G15" s="842">
        <v>3179</v>
      </c>
      <c r="H15" s="842">
        <v>3050</v>
      </c>
      <c r="I15" s="842">
        <f>SUM(J15:K15)</f>
        <v>157</v>
      </c>
      <c r="J15" s="129">
        <v>132</v>
      </c>
      <c r="K15" s="842">
        <v>25</v>
      </c>
      <c r="L15" s="846">
        <v>1.79</v>
      </c>
      <c r="M15" s="841">
        <v>2440</v>
      </c>
      <c r="N15" s="929">
        <v>57.1</v>
      </c>
      <c r="O15" s="844">
        <f>G15/P15</f>
        <v>48.254401942926535</v>
      </c>
      <c r="P15" s="845">
        <v>65.88</v>
      </c>
      <c r="Q15" s="404" t="s">
        <v>109</v>
      </c>
    </row>
    <row r="16" spans="1:17" s="129" customFormat="1" ht="19.5" customHeight="1">
      <c r="A16" s="374" t="s">
        <v>605</v>
      </c>
      <c r="B16" s="843">
        <v>956</v>
      </c>
      <c r="C16" s="842">
        <f aca="true" t="shared" si="1" ref="C16:C30">SUM(D16:E16)</f>
        <v>1815</v>
      </c>
      <c r="D16" s="842">
        <f aca="true" t="shared" si="2" ref="D16:D30">G16+J16</f>
        <v>1000</v>
      </c>
      <c r="E16" s="842">
        <f aca="true" t="shared" si="3" ref="E16:E23">H16+K16</f>
        <v>815</v>
      </c>
      <c r="F16" s="842">
        <f aca="true" t="shared" si="4" ref="F16:F30">SUM(G16:H16)</f>
        <v>1663</v>
      </c>
      <c r="G16" s="843">
        <v>878</v>
      </c>
      <c r="H16" s="843">
        <v>785</v>
      </c>
      <c r="I16" s="842">
        <f aca="true" t="shared" si="5" ref="I16:I30">SUM(J16:K16)</f>
        <v>152</v>
      </c>
      <c r="J16" s="129">
        <v>122</v>
      </c>
      <c r="K16" s="842">
        <v>30</v>
      </c>
      <c r="L16" s="846">
        <v>1.74</v>
      </c>
      <c r="M16" s="843">
        <v>593</v>
      </c>
      <c r="N16" s="929">
        <v>54</v>
      </c>
      <c r="O16" s="844">
        <f aca="true" t="shared" si="6" ref="O16:O30">G16/P16</f>
        <v>65.81709145427287</v>
      </c>
      <c r="P16" s="845">
        <v>13.34</v>
      </c>
      <c r="Q16" s="404" t="s">
        <v>44</v>
      </c>
    </row>
    <row r="17" spans="1:17" s="129" customFormat="1" ht="19.5" customHeight="1">
      <c r="A17" s="374" t="s">
        <v>606</v>
      </c>
      <c r="B17" s="842">
        <v>2537</v>
      </c>
      <c r="C17" s="842">
        <f t="shared" si="1"/>
        <v>5565</v>
      </c>
      <c r="D17" s="842">
        <f t="shared" si="2"/>
        <v>3009</v>
      </c>
      <c r="E17" s="842">
        <f t="shared" si="3"/>
        <v>2556</v>
      </c>
      <c r="F17" s="842">
        <f t="shared" si="4"/>
        <v>5332</v>
      </c>
      <c r="G17" s="841">
        <v>2812</v>
      </c>
      <c r="H17" s="841">
        <v>2520</v>
      </c>
      <c r="I17" s="842">
        <f t="shared" si="5"/>
        <v>233</v>
      </c>
      <c r="J17" s="129">
        <v>197</v>
      </c>
      <c r="K17" s="842">
        <v>36</v>
      </c>
      <c r="L17" s="846">
        <v>2.1</v>
      </c>
      <c r="M17" s="841">
        <v>1670</v>
      </c>
      <c r="N17" s="929">
        <v>52.8</v>
      </c>
      <c r="O17" s="844">
        <f t="shared" si="6"/>
        <v>77.18912983804557</v>
      </c>
      <c r="P17" s="845">
        <v>36.43</v>
      </c>
      <c r="Q17" s="404" t="s">
        <v>110</v>
      </c>
    </row>
    <row r="18" spans="1:17" s="129" customFormat="1" ht="19.5" customHeight="1">
      <c r="A18" s="374" t="s">
        <v>607</v>
      </c>
      <c r="B18" s="842">
        <v>2627</v>
      </c>
      <c r="C18" s="842">
        <f t="shared" si="1"/>
        <v>5434</v>
      </c>
      <c r="D18" s="842">
        <f t="shared" si="2"/>
        <v>3108</v>
      </c>
      <c r="E18" s="842">
        <f t="shared" si="3"/>
        <v>2326</v>
      </c>
      <c r="F18" s="842">
        <f t="shared" si="4"/>
        <v>4933</v>
      </c>
      <c r="G18" s="842">
        <v>2634</v>
      </c>
      <c r="H18" s="842">
        <v>2299</v>
      </c>
      <c r="I18" s="842">
        <f t="shared" si="5"/>
        <v>501</v>
      </c>
      <c r="J18" s="129">
        <v>474</v>
      </c>
      <c r="K18" s="842">
        <v>27</v>
      </c>
      <c r="L18" s="846">
        <v>1.88</v>
      </c>
      <c r="M18" s="842">
        <v>1772</v>
      </c>
      <c r="N18" s="925">
        <v>55.5</v>
      </c>
      <c r="O18" s="844">
        <f t="shared" si="6"/>
        <v>50.54691997697179</v>
      </c>
      <c r="P18" s="845">
        <v>52.11</v>
      </c>
      <c r="Q18" s="404" t="s">
        <v>111</v>
      </c>
    </row>
    <row r="19" spans="1:17" s="129" customFormat="1" ht="19.5" customHeight="1">
      <c r="A19" s="374" t="s">
        <v>608</v>
      </c>
      <c r="B19" s="842">
        <v>1886</v>
      </c>
      <c r="C19" s="842">
        <f t="shared" si="1"/>
        <v>3908</v>
      </c>
      <c r="D19" s="842">
        <f t="shared" si="2"/>
        <v>2162</v>
      </c>
      <c r="E19" s="842">
        <f t="shared" si="3"/>
        <v>1746</v>
      </c>
      <c r="F19" s="842">
        <f t="shared" si="4"/>
        <v>3554</v>
      </c>
      <c r="G19" s="841">
        <v>1836</v>
      </c>
      <c r="H19" s="841">
        <v>1718</v>
      </c>
      <c r="I19" s="842">
        <f t="shared" si="5"/>
        <v>354</v>
      </c>
      <c r="J19" s="129">
        <v>326</v>
      </c>
      <c r="K19" s="842">
        <v>28</v>
      </c>
      <c r="L19" s="846">
        <v>1.88</v>
      </c>
      <c r="M19" s="841">
        <v>1418</v>
      </c>
      <c r="N19" s="929">
        <v>56.8</v>
      </c>
      <c r="O19" s="844">
        <f t="shared" si="6"/>
        <v>28.513744370243828</v>
      </c>
      <c r="P19" s="845">
        <v>64.39</v>
      </c>
      <c r="Q19" s="404" t="s">
        <v>252</v>
      </c>
    </row>
    <row r="20" spans="1:17" s="129" customFormat="1" ht="19.5" customHeight="1">
      <c r="A20" s="374" t="s">
        <v>609</v>
      </c>
      <c r="B20" s="841">
        <v>1459</v>
      </c>
      <c r="C20" s="842">
        <f t="shared" si="1"/>
        <v>2728</v>
      </c>
      <c r="D20" s="842">
        <f t="shared" si="2"/>
        <v>1390</v>
      </c>
      <c r="E20" s="842">
        <f t="shared" si="3"/>
        <v>1338</v>
      </c>
      <c r="F20" s="842">
        <f t="shared" si="4"/>
        <v>2640</v>
      </c>
      <c r="G20" s="841">
        <v>1319</v>
      </c>
      <c r="H20" s="841">
        <v>1321</v>
      </c>
      <c r="I20" s="842">
        <f t="shared" si="5"/>
        <v>88</v>
      </c>
      <c r="J20" s="129">
        <v>71</v>
      </c>
      <c r="K20" s="842">
        <v>17</v>
      </c>
      <c r="L20" s="846">
        <v>1.81</v>
      </c>
      <c r="M20" s="841">
        <v>1249</v>
      </c>
      <c r="N20" s="929">
        <v>60</v>
      </c>
      <c r="O20" s="844">
        <f t="shared" si="6"/>
        <v>32.02233551832969</v>
      </c>
      <c r="P20" s="845">
        <v>41.19</v>
      </c>
      <c r="Q20" s="404" t="s">
        <v>253</v>
      </c>
    </row>
    <row r="21" spans="1:17" s="129" customFormat="1" ht="19.5" customHeight="1">
      <c r="A21" s="374" t="s">
        <v>610</v>
      </c>
      <c r="B21" s="841">
        <v>2122</v>
      </c>
      <c r="C21" s="842">
        <f t="shared" si="1"/>
        <v>4006</v>
      </c>
      <c r="D21" s="842">
        <f t="shared" si="2"/>
        <v>2032</v>
      </c>
      <c r="E21" s="842">
        <f t="shared" si="3"/>
        <v>1974</v>
      </c>
      <c r="F21" s="842">
        <f t="shared" si="4"/>
        <v>3937</v>
      </c>
      <c r="G21" s="841">
        <v>2002</v>
      </c>
      <c r="H21" s="841">
        <v>1935</v>
      </c>
      <c r="I21" s="842">
        <f t="shared" si="5"/>
        <v>69</v>
      </c>
      <c r="J21" s="129">
        <v>30</v>
      </c>
      <c r="K21" s="842">
        <v>39</v>
      </c>
      <c r="L21" s="846">
        <v>1.86</v>
      </c>
      <c r="M21" s="841">
        <v>1597</v>
      </c>
      <c r="N21" s="929">
        <v>56.8</v>
      </c>
      <c r="O21" s="844">
        <f t="shared" si="6"/>
        <v>28.67373245488399</v>
      </c>
      <c r="P21" s="845">
        <v>69.82</v>
      </c>
      <c r="Q21" s="404" t="s">
        <v>254</v>
      </c>
    </row>
    <row r="22" spans="1:17" s="129" customFormat="1" ht="19.5" customHeight="1">
      <c r="A22" s="374" t="s">
        <v>611</v>
      </c>
      <c r="B22" s="841">
        <v>2761</v>
      </c>
      <c r="C22" s="842">
        <f t="shared" si="1"/>
        <v>5218</v>
      </c>
      <c r="D22" s="842">
        <f t="shared" si="2"/>
        <v>2659</v>
      </c>
      <c r="E22" s="842">
        <f t="shared" si="3"/>
        <v>2559</v>
      </c>
      <c r="F22" s="842">
        <f t="shared" si="4"/>
        <v>5140</v>
      </c>
      <c r="G22" s="841">
        <v>2597</v>
      </c>
      <c r="H22" s="841">
        <v>2543</v>
      </c>
      <c r="I22" s="842">
        <f t="shared" si="5"/>
        <v>78</v>
      </c>
      <c r="J22" s="129">
        <v>62</v>
      </c>
      <c r="K22" s="842">
        <v>16</v>
      </c>
      <c r="L22" s="846">
        <v>1.86</v>
      </c>
      <c r="M22" s="841">
        <v>2028</v>
      </c>
      <c r="N22" s="929">
        <v>57</v>
      </c>
      <c r="O22" s="844">
        <f t="shared" si="6"/>
        <v>52.50707642539426</v>
      </c>
      <c r="P22" s="845">
        <v>49.46</v>
      </c>
      <c r="Q22" s="404" t="s">
        <v>112</v>
      </c>
    </row>
    <row r="23" spans="1:17" s="129" customFormat="1" ht="19.5" customHeight="1">
      <c r="A23" s="374" t="s">
        <v>612</v>
      </c>
      <c r="B23" s="841">
        <v>1434</v>
      </c>
      <c r="C23" s="842">
        <f t="shared" si="1"/>
        <v>2468</v>
      </c>
      <c r="D23" s="842">
        <f t="shared" si="2"/>
        <v>1207</v>
      </c>
      <c r="E23" s="842">
        <f t="shared" si="3"/>
        <v>1261</v>
      </c>
      <c r="F23" s="842">
        <f t="shared" si="4"/>
        <v>2453</v>
      </c>
      <c r="G23" s="841">
        <v>1201</v>
      </c>
      <c r="H23" s="841">
        <v>1252</v>
      </c>
      <c r="I23" s="842">
        <f t="shared" si="5"/>
        <v>15</v>
      </c>
      <c r="J23" s="129">
        <v>6</v>
      </c>
      <c r="K23" s="842">
        <v>9</v>
      </c>
      <c r="L23" s="846">
        <v>1.71</v>
      </c>
      <c r="M23" s="841">
        <v>1234</v>
      </c>
      <c r="N23" s="929">
        <v>61.9</v>
      </c>
      <c r="O23" s="844">
        <f t="shared" si="6"/>
        <v>28.642976389220127</v>
      </c>
      <c r="P23" s="845">
        <v>41.93</v>
      </c>
      <c r="Q23" s="404" t="s">
        <v>113</v>
      </c>
    </row>
    <row r="24" spans="1:17" s="129" customFormat="1" ht="19.5" customHeight="1">
      <c r="A24" s="374" t="s">
        <v>613</v>
      </c>
      <c r="B24" s="841">
        <v>1010</v>
      </c>
      <c r="C24" s="842">
        <f t="shared" si="1"/>
        <v>1757</v>
      </c>
      <c r="D24" s="842">
        <f t="shared" si="2"/>
        <v>907</v>
      </c>
      <c r="E24" s="842">
        <f>H24+K24</f>
        <v>850</v>
      </c>
      <c r="F24" s="842">
        <f t="shared" si="4"/>
        <v>1729</v>
      </c>
      <c r="G24" s="843">
        <v>894</v>
      </c>
      <c r="H24" s="843">
        <v>835</v>
      </c>
      <c r="I24" s="842">
        <f t="shared" si="5"/>
        <v>28</v>
      </c>
      <c r="J24" s="129">
        <v>13</v>
      </c>
      <c r="K24" s="842">
        <v>15</v>
      </c>
      <c r="L24" s="846">
        <v>1.71</v>
      </c>
      <c r="M24" s="843">
        <v>826</v>
      </c>
      <c r="N24" s="929">
        <v>60.4</v>
      </c>
      <c r="O24" s="844">
        <f t="shared" si="6"/>
        <v>13.640524870308207</v>
      </c>
      <c r="P24" s="845">
        <v>65.54</v>
      </c>
      <c r="Q24" s="404" t="s">
        <v>114</v>
      </c>
    </row>
    <row r="25" spans="1:17" s="129" customFormat="1" ht="19.5" customHeight="1">
      <c r="A25" s="374" t="s">
        <v>614</v>
      </c>
      <c r="B25" s="841">
        <v>1265</v>
      </c>
      <c r="C25" s="842">
        <f t="shared" si="1"/>
        <v>2315</v>
      </c>
      <c r="D25" s="842">
        <f t="shared" si="2"/>
        <v>1153</v>
      </c>
      <c r="E25" s="842">
        <f aca="true" t="shared" si="7" ref="E25:E30">H25+K25</f>
        <v>1162</v>
      </c>
      <c r="F25" s="842">
        <f t="shared" si="4"/>
        <v>2298</v>
      </c>
      <c r="G25" s="841">
        <v>1148</v>
      </c>
      <c r="H25" s="841">
        <v>1150</v>
      </c>
      <c r="I25" s="842">
        <f t="shared" si="5"/>
        <v>17</v>
      </c>
      <c r="J25" s="129">
        <v>5</v>
      </c>
      <c r="K25" s="842">
        <v>12</v>
      </c>
      <c r="L25" s="846">
        <v>1.82</v>
      </c>
      <c r="M25" s="843">
        <v>796</v>
      </c>
      <c r="N25" s="929">
        <v>54.7</v>
      </c>
      <c r="O25" s="844">
        <f t="shared" si="6"/>
        <v>29.383158433580753</v>
      </c>
      <c r="P25" s="845">
        <v>39.07</v>
      </c>
      <c r="Q25" s="404" t="s">
        <v>115</v>
      </c>
    </row>
    <row r="26" spans="1:17" s="129" customFormat="1" ht="19.5" customHeight="1">
      <c r="A26" s="374" t="s">
        <v>615</v>
      </c>
      <c r="B26" s="841">
        <v>6732</v>
      </c>
      <c r="C26" s="842">
        <f t="shared" si="1"/>
        <v>14648</v>
      </c>
      <c r="D26" s="842">
        <f t="shared" si="2"/>
        <v>7358</v>
      </c>
      <c r="E26" s="842">
        <f t="shared" si="7"/>
        <v>7290</v>
      </c>
      <c r="F26" s="842">
        <f t="shared" si="4"/>
        <v>14454</v>
      </c>
      <c r="G26" s="841">
        <v>7279</v>
      </c>
      <c r="H26" s="841">
        <v>7175</v>
      </c>
      <c r="I26" s="842">
        <f t="shared" si="5"/>
        <v>194</v>
      </c>
      <c r="J26" s="129">
        <v>79</v>
      </c>
      <c r="K26" s="842">
        <v>115</v>
      </c>
      <c r="L26" s="846">
        <v>2.15</v>
      </c>
      <c r="M26" s="841">
        <v>2784</v>
      </c>
      <c r="N26" s="929">
        <v>44.5</v>
      </c>
      <c r="O26" s="844">
        <f t="shared" si="6"/>
        <v>1373.3962264150944</v>
      </c>
      <c r="P26" s="845">
        <v>5.3</v>
      </c>
      <c r="Q26" s="404" t="s">
        <v>255</v>
      </c>
    </row>
    <row r="27" spans="1:17" s="129" customFormat="1" ht="19.5" customHeight="1">
      <c r="A27" s="374" t="s">
        <v>616</v>
      </c>
      <c r="B27" s="841">
        <v>3301</v>
      </c>
      <c r="C27" s="842">
        <f t="shared" si="1"/>
        <v>7062</v>
      </c>
      <c r="D27" s="842">
        <f t="shared" si="2"/>
        <v>3509</v>
      </c>
      <c r="E27" s="842">
        <f t="shared" si="7"/>
        <v>3553</v>
      </c>
      <c r="F27" s="842">
        <f>SUM(G27:H27)</f>
        <v>6931</v>
      </c>
      <c r="G27" s="841">
        <v>3452</v>
      </c>
      <c r="H27" s="841">
        <v>3479</v>
      </c>
      <c r="I27" s="842">
        <f t="shared" si="5"/>
        <v>131</v>
      </c>
      <c r="J27" s="129">
        <v>57</v>
      </c>
      <c r="K27" s="842">
        <v>74</v>
      </c>
      <c r="L27" s="846">
        <v>2.1</v>
      </c>
      <c r="M27" s="841">
        <v>1476</v>
      </c>
      <c r="N27" s="929">
        <v>45.7</v>
      </c>
      <c r="O27" s="844">
        <f t="shared" si="6"/>
        <v>831.8072289156626</v>
      </c>
      <c r="P27" s="845">
        <v>4.15</v>
      </c>
      <c r="Q27" s="404" t="s">
        <v>256</v>
      </c>
    </row>
    <row r="28" spans="1:17" s="129" customFormat="1" ht="19.5" customHeight="1">
      <c r="A28" s="374" t="s">
        <v>617</v>
      </c>
      <c r="B28" s="841">
        <v>7424</v>
      </c>
      <c r="C28" s="842">
        <f t="shared" si="1"/>
        <v>16843</v>
      </c>
      <c r="D28" s="842">
        <f t="shared" si="2"/>
        <v>8462</v>
      </c>
      <c r="E28" s="842">
        <f t="shared" si="7"/>
        <v>8381</v>
      </c>
      <c r="F28" s="842">
        <f t="shared" si="4"/>
        <v>16679</v>
      </c>
      <c r="G28" s="841">
        <v>8384</v>
      </c>
      <c r="H28" s="841">
        <v>8295</v>
      </c>
      <c r="I28" s="842">
        <f t="shared" si="5"/>
        <v>164</v>
      </c>
      <c r="J28" s="129">
        <v>78</v>
      </c>
      <c r="K28" s="842">
        <v>86</v>
      </c>
      <c r="L28" s="846">
        <v>2.25</v>
      </c>
      <c r="M28" s="841">
        <v>2092</v>
      </c>
      <c r="N28" s="929">
        <v>40.2</v>
      </c>
      <c r="O28" s="844">
        <f t="shared" si="6"/>
        <v>1006.4825930372149</v>
      </c>
      <c r="P28" s="845">
        <v>8.33</v>
      </c>
      <c r="Q28" s="404" t="s">
        <v>257</v>
      </c>
    </row>
    <row r="29" spans="1:17" s="129" customFormat="1" ht="19.5" customHeight="1">
      <c r="A29" s="374" t="s">
        <v>618</v>
      </c>
      <c r="B29" s="841">
        <v>6831</v>
      </c>
      <c r="C29" s="842">
        <f t="shared" si="1"/>
        <v>15916</v>
      </c>
      <c r="D29" s="842">
        <f t="shared" si="2"/>
        <v>7902</v>
      </c>
      <c r="E29" s="842">
        <f t="shared" si="7"/>
        <v>8014</v>
      </c>
      <c r="F29" s="842">
        <f t="shared" si="4"/>
        <v>15763</v>
      </c>
      <c r="G29" s="841">
        <v>7817</v>
      </c>
      <c r="H29" s="841">
        <v>7946</v>
      </c>
      <c r="I29" s="842">
        <f t="shared" si="5"/>
        <v>153</v>
      </c>
      <c r="J29" s="129">
        <v>85</v>
      </c>
      <c r="K29" s="842">
        <v>68</v>
      </c>
      <c r="L29" s="846">
        <v>2.31</v>
      </c>
      <c r="M29" s="841">
        <v>2295</v>
      </c>
      <c r="N29" s="929">
        <v>41.4</v>
      </c>
      <c r="O29" s="844">
        <f t="shared" si="6"/>
        <v>1036.737400530504</v>
      </c>
      <c r="P29" s="845">
        <v>7.54</v>
      </c>
      <c r="Q29" s="404" t="s">
        <v>258</v>
      </c>
    </row>
    <row r="30" spans="1:17" s="129" customFormat="1" ht="19.5" customHeight="1">
      <c r="A30" s="374" t="s">
        <v>619</v>
      </c>
      <c r="B30" s="841">
        <v>3529</v>
      </c>
      <c r="C30" s="842">
        <f t="shared" si="1"/>
        <v>7019</v>
      </c>
      <c r="D30" s="842">
        <f t="shared" si="2"/>
        <v>3859</v>
      </c>
      <c r="E30" s="842">
        <f t="shared" si="7"/>
        <v>3160</v>
      </c>
      <c r="F30" s="842">
        <f t="shared" si="4"/>
        <v>6494</v>
      </c>
      <c r="G30" s="841">
        <v>3375</v>
      </c>
      <c r="H30" s="841">
        <v>3119</v>
      </c>
      <c r="I30" s="842">
        <f t="shared" si="5"/>
        <v>525</v>
      </c>
      <c r="J30" s="129">
        <v>484</v>
      </c>
      <c r="K30" s="842">
        <v>41</v>
      </c>
      <c r="L30" s="846">
        <v>1.84</v>
      </c>
      <c r="M30" s="841">
        <v>1941</v>
      </c>
      <c r="N30" s="929">
        <v>52.4</v>
      </c>
      <c r="O30" s="844">
        <f t="shared" si="6"/>
        <v>152.85326086956522</v>
      </c>
      <c r="P30" s="845">
        <v>22.08</v>
      </c>
      <c r="Q30" s="404" t="s">
        <v>259</v>
      </c>
    </row>
    <row r="31" spans="1:17" s="138" customFormat="1" ht="6" customHeight="1" thickBot="1">
      <c r="A31" s="134"/>
      <c r="B31" s="135"/>
      <c r="C31" s="216"/>
      <c r="D31" s="216"/>
      <c r="E31" s="216"/>
      <c r="F31" s="216"/>
      <c r="G31" s="136"/>
      <c r="H31" s="136"/>
      <c r="I31" s="216"/>
      <c r="J31" s="136"/>
      <c r="K31" s="136"/>
      <c r="L31" s="136"/>
      <c r="M31" s="136"/>
      <c r="N31" s="136"/>
      <c r="O31" s="136"/>
      <c r="P31" s="136"/>
      <c r="Q31" s="137"/>
    </row>
    <row r="32" spans="1:17" s="138" customFormat="1" ht="12" customHeight="1">
      <c r="A32" s="119" t="s">
        <v>807</v>
      </c>
      <c r="G32" s="966" t="s">
        <v>809</v>
      </c>
      <c r="H32" s="966"/>
      <c r="I32" s="966"/>
      <c r="J32" s="966"/>
      <c r="K32" s="966"/>
      <c r="L32" s="966"/>
      <c r="Q32" s="139"/>
    </row>
    <row r="33" spans="1:21" s="122" customFormat="1" ht="12" customHeight="1">
      <c r="A33" s="119" t="s">
        <v>808</v>
      </c>
      <c r="B33" s="130"/>
      <c r="C33" s="131"/>
      <c r="D33" s="128"/>
      <c r="E33" s="128"/>
      <c r="F33" s="131"/>
      <c r="G33" s="119" t="s">
        <v>810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714"/>
      <c r="U33" s="714"/>
    </row>
    <row r="34" spans="1:21" s="122" customFormat="1" ht="12" customHeight="1">
      <c r="A34" s="122" t="s">
        <v>996</v>
      </c>
      <c r="B34" s="120"/>
      <c r="C34" s="121"/>
      <c r="F34" s="121"/>
      <c r="G34" s="132" t="s">
        <v>998</v>
      </c>
      <c r="J34" s="123"/>
      <c r="K34" s="123"/>
      <c r="L34" s="123"/>
      <c r="M34" s="123"/>
      <c r="N34" s="123"/>
      <c r="O34" s="123"/>
      <c r="P34" s="123"/>
      <c r="Q34" s="123"/>
      <c r="R34" s="123"/>
      <c r="S34" s="121"/>
      <c r="T34" s="714"/>
      <c r="U34" s="714"/>
    </row>
    <row r="35" ht="15" customHeight="1"/>
    <row r="36" ht="15" customHeight="1" hidden="1"/>
    <row r="37" ht="15" customHeight="1" hidden="1"/>
    <row r="38" ht="15" customHeight="1"/>
    <row r="39" ht="15" customHeight="1"/>
    <row r="40" ht="15" customHeight="1"/>
    <row r="41" ht="15" customHeight="1"/>
    <row r="42" ht="15" customHeight="1"/>
  </sheetData>
  <sheetProtection/>
  <mergeCells count="7">
    <mergeCell ref="A3:F3"/>
    <mergeCell ref="G3:Q3"/>
    <mergeCell ref="A6:A9"/>
    <mergeCell ref="Q6:Q9"/>
    <mergeCell ref="G32:L32"/>
    <mergeCell ref="I6:K6"/>
    <mergeCell ref="C6:H6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79" r:id="rId3"/>
  <colBreaks count="1" manualBreakCount="1">
    <brk id="8" max="65535" man="1"/>
  </colBreaks>
  <ignoredErrors>
    <ignoredError sqref="F3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4"/>
  <sheetViews>
    <sheetView view="pageBreakPreview" zoomScaleSheetLayoutView="10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2.625" style="223" customWidth="1"/>
    <col min="2" max="2" width="11.625" style="223" customWidth="1"/>
    <col min="3" max="3" width="11.625" style="253" customWidth="1"/>
    <col min="4" max="6" width="11.625" style="223" customWidth="1"/>
    <col min="7" max="7" width="11.25390625" style="223" customWidth="1"/>
    <col min="8" max="8" width="9.875" style="223" customWidth="1"/>
    <col min="9" max="9" width="9.00390625" style="223" customWidth="1"/>
    <col min="10" max="10" width="9.875" style="223" customWidth="1"/>
    <col min="11" max="11" width="9.25390625" style="223" customWidth="1"/>
    <col min="12" max="12" width="13.00390625" style="205" customWidth="1"/>
    <col min="13" max="13" width="12.625" style="226" customWidth="1"/>
    <col min="14" max="14" width="9.00390625" style="223" customWidth="1"/>
    <col min="15" max="15" width="0.37109375" style="223" customWidth="1"/>
    <col min="16" max="16" width="9.00390625" style="223" customWidth="1"/>
    <col min="17" max="17" width="0.37109375" style="223" hidden="1" customWidth="1"/>
    <col min="18" max="16384" width="0" style="223" hidden="1" customWidth="1"/>
  </cols>
  <sheetData>
    <row r="1" spans="1:13" s="716" customFormat="1" ht="12" customHeight="1">
      <c r="A1" s="706" t="s">
        <v>842</v>
      </c>
      <c r="C1" s="717"/>
      <c r="M1" s="718" t="s">
        <v>260</v>
      </c>
    </row>
    <row r="2" spans="1:13" s="205" customFormat="1" ht="12" customHeight="1">
      <c r="A2" s="211"/>
      <c r="C2" s="212"/>
      <c r="M2" s="206"/>
    </row>
    <row r="3" spans="1:13" s="221" customFormat="1" ht="28.5" customHeight="1">
      <c r="A3" s="217" t="s">
        <v>737</v>
      </c>
      <c r="B3" s="218"/>
      <c r="C3" s="218"/>
      <c r="D3" s="218"/>
      <c r="E3" s="218"/>
      <c r="F3" s="218"/>
      <c r="G3" s="454" t="s">
        <v>738</v>
      </c>
      <c r="H3" s="219"/>
      <c r="I3" s="219"/>
      <c r="J3" s="219"/>
      <c r="K3" s="219"/>
      <c r="L3" s="220"/>
      <c r="M3" s="219"/>
    </row>
    <row r="4" spans="1:13" s="247" customFormat="1" ht="12" customHeight="1">
      <c r="A4" s="723"/>
      <c r="B4" s="723"/>
      <c r="C4" s="723"/>
      <c r="D4" s="723"/>
      <c r="E4" s="723"/>
      <c r="F4" s="723"/>
      <c r="G4" s="730"/>
      <c r="H4" s="730"/>
      <c r="I4" s="730"/>
      <c r="J4" s="730"/>
      <c r="K4" s="730"/>
      <c r="L4" s="222"/>
      <c r="M4" s="730"/>
    </row>
    <row r="5" spans="1:13" ht="12" customHeight="1">
      <c r="A5" s="438" t="s">
        <v>1001</v>
      </c>
      <c r="C5" s="224"/>
      <c r="D5" s="224"/>
      <c r="E5" s="224"/>
      <c r="F5" s="224"/>
      <c r="G5" s="225"/>
      <c r="H5" s="225"/>
      <c r="I5" s="225"/>
      <c r="J5" s="225"/>
      <c r="K5" s="225"/>
      <c r="M5" s="225"/>
    </row>
    <row r="6" spans="1:13" s="732" customFormat="1" ht="12" customHeight="1" thickBot="1">
      <c r="A6" s="732" t="s">
        <v>843</v>
      </c>
      <c r="F6" s="733"/>
      <c r="L6" s="712"/>
      <c r="M6" s="734" t="s">
        <v>6</v>
      </c>
    </row>
    <row r="7" spans="1:13" ht="17.25" customHeight="1">
      <c r="A7" s="405"/>
      <c r="B7" s="406" t="s">
        <v>635</v>
      </c>
      <c r="C7" s="376" t="s">
        <v>599</v>
      </c>
      <c r="D7" s="377"/>
      <c r="E7" s="377"/>
      <c r="F7" s="377"/>
      <c r="G7" s="376" t="s">
        <v>600</v>
      </c>
      <c r="H7" s="377"/>
      <c r="I7" s="377"/>
      <c r="J7" s="377"/>
      <c r="K7" s="379"/>
      <c r="L7" s="974" t="s">
        <v>826</v>
      </c>
      <c r="M7" s="407"/>
    </row>
    <row r="8" spans="1:13" ht="17.25" customHeight="1">
      <c r="A8" s="408" t="s">
        <v>622</v>
      </c>
      <c r="B8" s="409"/>
      <c r="C8" s="382" t="s">
        <v>827</v>
      </c>
      <c r="D8" s="383"/>
      <c r="E8" s="384"/>
      <c r="F8" s="385" t="s">
        <v>483</v>
      </c>
      <c r="G8" s="386"/>
      <c r="H8" s="387"/>
      <c r="I8" s="382" t="s">
        <v>484</v>
      </c>
      <c r="J8" s="388"/>
      <c r="K8" s="387"/>
      <c r="L8" s="975"/>
      <c r="M8" s="410" t="s">
        <v>262</v>
      </c>
    </row>
    <row r="9" spans="1:13" ht="17.25" customHeight="1">
      <c r="A9" s="411" t="s">
        <v>623</v>
      </c>
      <c r="B9" s="409"/>
      <c r="C9" s="390"/>
      <c r="D9" s="391" t="s">
        <v>602</v>
      </c>
      <c r="E9" s="391" t="s">
        <v>603</v>
      </c>
      <c r="F9" s="392"/>
      <c r="G9" s="391" t="s">
        <v>602</v>
      </c>
      <c r="H9" s="393" t="s">
        <v>603</v>
      </c>
      <c r="I9" s="394"/>
      <c r="J9" s="395" t="s">
        <v>602</v>
      </c>
      <c r="K9" s="381" t="s">
        <v>603</v>
      </c>
      <c r="L9" s="975"/>
      <c r="M9" s="412" t="s">
        <v>263</v>
      </c>
    </row>
    <row r="10" spans="1:13" ht="17.25" customHeight="1">
      <c r="A10" s="408"/>
      <c r="B10" s="413" t="s">
        <v>35</v>
      </c>
      <c r="C10" s="397" t="s">
        <v>486</v>
      </c>
      <c r="D10" s="396" t="s">
        <v>63</v>
      </c>
      <c r="E10" s="396" t="s">
        <v>64</v>
      </c>
      <c r="F10" s="398" t="s">
        <v>60</v>
      </c>
      <c r="G10" s="396" t="s">
        <v>63</v>
      </c>
      <c r="H10" s="397" t="s">
        <v>64</v>
      </c>
      <c r="I10" s="397" t="s">
        <v>33</v>
      </c>
      <c r="J10" s="399" t="s">
        <v>63</v>
      </c>
      <c r="K10" s="396" t="s">
        <v>64</v>
      </c>
      <c r="L10" s="976"/>
      <c r="M10" s="414"/>
    </row>
    <row r="11" spans="1:13" s="269" customFormat="1" ht="18" customHeight="1">
      <c r="A11" s="415" t="s">
        <v>636</v>
      </c>
      <c r="B11" s="416">
        <f aca="true" t="shared" si="0" ref="B11:L11">SUM(B12,B63,B72,B106,B143,B186,B208,B244,B284,B328,B359,B371,B419,B451,B478,B519)</f>
        <v>49361</v>
      </c>
      <c r="C11" s="417">
        <f t="shared" si="0"/>
        <v>103088</v>
      </c>
      <c r="D11" s="417">
        <f t="shared" si="0"/>
        <v>53028</v>
      </c>
      <c r="E11" s="417">
        <f t="shared" si="0"/>
        <v>50060</v>
      </c>
      <c r="F11" s="417">
        <f t="shared" si="0"/>
        <v>100229</v>
      </c>
      <c r="G11" s="417">
        <f t="shared" si="0"/>
        <v>50807</v>
      </c>
      <c r="H11" s="417">
        <f t="shared" si="0"/>
        <v>49422</v>
      </c>
      <c r="I11" s="417">
        <f t="shared" si="0"/>
        <v>2859</v>
      </c>
      <c r="J11" s="417">
        <f t="shared" si="0"/>
        <v>2221</v>
      </c>
      <c r="K11" s="417">
        <f t="shared" si="0"/>
        <v>638</v>
      </c>
      <c r="L11" s="417">
        <f t="shared" si="0"/>
        <v>26211</v>
      </c>
      <c r="M11" s="418" t="s">
        <v>264</v>
      </c>
    </row>
    <row r="12" spans="1:13" s="269" customFormat="1" ht="18" customHeight="1">
      <c r="A12" s="440" t="s">
        <v>653</v>
      </c>
      <c r="B12" s="419">
        <f>SUM(B13:B39,B54:B62)</f>
        <v>3487</v>
      </c>
      <c r="C12" s="420">
        <f>SUM(C13:C39,C54:C62,I12)</f>
        <v>6386</v>
      </c>
      <c r="D12" s="420">
        <f>SUM(D13:D39,D54:D62,J12)</f>
        <v>3311</v>
      </c>
      <c r="E12" s="420">
        <f>SUM(E13:E39,E54:E62,K12)</f>
        <v>3075</v>
      </c>
      <c r="F12" s="420">
        <f>SUM(F13:F39,F54:F62)</f>
        <v>6229</v>
      </c>
      <c r="G12" s="420">
        <f>SUM(G13:G39,G54:G62)</f>
        <v>3179</v>
      </c>
      <c r="H12" s="420">
        <f>SUM(H13:H39,H54:H62)</f>
        <v>3050</v>
      </c>
      <c r="I12" s="420">
        <f>SUM(J12:K12)</f>
        <v>157</v>
      </c>
      <c r="J12" s="420">
        <v>132</v>
      </c>
      <c r="K12" s="420">
        <v>25</v>
      </c>
      <c r="L12" s="420">
        <f>SUM(L13:L39)+SUM(L54:L62)</f>
        <v>2440</v>
      </c>
      <c r="M12" s="421" t="s">
        <v>265</v>
      </c>
    </row>
    <row r="13" spans="1:13" s="228" customFormat="1" ht="18" customHeight="1">
      <c r="A13" s="422" t="s">
        <v>637</v>
      </c>
      <c r="B13" s="917">
        <v>58</v>
      </c>
      <c r="C13" s="308">
        <f>SUM(D13:E13)</f>
        <v>81</v>
      </c>
      <c r="D13" s="308">
        <f>SUM(G13,J13)</f>
        <v>40</v>
      </c>
      <c r="E13" s="308">
        <f>SUM(H13,K13)</f>
        <v>41</v>
      </c>
      <c r="F13" s="308">
        <f>SUM(G13:H13)</f>
        <v>81</v>
      </c>
      <c r="G13" s="308">
        <v>40</v>
      </c>
      <c r="H13" s="308">
        <v>41</v>
      </c>
      <c r="I13" s="423" t="s">
        <v>266</v>
      </c>
      <c r="J13" s="423" t="s">
        <v>560</v>
      </c>
      <c r="K13" s="423" t="s">
        <v>560</v>
      </c>
      <c r="L13" s="918">
        <v>43</v>
      </c>
      <c r="M13" s="424"/>
    </row>
    <row r="14" spans="1:13" s="228" customFormat="1" ht="18" customHeight="1">
      <c r="A14" s="422" t="s">
        <v>638</v>
      </c>
      <c r="B14" s="917">
        <v>75</v>
      </c>
      <c r="C14" s="308">
        <f>SUM(D14:E14)</f>
        <v>120</v>
      </c>
      <c r="D14" s="308">
        <f aca="true" t="shared" si="1" ref="D14:E39">SUM(G14,J14)</f>
        <v>63</v>
      </c>
      <c r="E14" s="308">
        <f t="shared" si="1"/>
        <v>57</v>
      </c>
      <c r="F14" s="308">
        <f aca="true" t="shared" si="2" ref="F14:F39">SUM(G14:H14)</f>
        <v>120</v>
      </c>
      <c r="G14" s="308">
        <v>63</v>
      </c>
      <c r="H14" s="308">
        <v>57</v>
      </c>
      <c r="I14" s="423" t="s">
        <v>266</v>
      </c>
      <c r="J14" s="423" t="s">
        <v>560</v>
      </c>
      <c r="K14" s="423" t="s">
        <v>560</v>
      </c>
      <c r="L14" s="918">
        <v>66</v>
      </c>
      <c r="M14" s="424"/>
    </row>
    <row r="15" spans="1:13" s="228" customFormat="1" ht="18" customHeight="1">
      <c r="A15" s="422" t="s">
        <v>624</v>
      </c>
      <c r="B15" s="917">
        <v>103</v>
      </c>
      <c r="C15" s="308">
        <f aca="true" t="shared" si="3" ref="C15:C39">SUM(D15:E15)</f>
        <v>182</v>
      </c>
      <c r="D15" s="308">
        <f t="shared" si="1"/>
        <v>91</v>
      </c>
      <c r="E15" s="308">
        <f t="shared" si="1"/>
        <v>91</v>
      </c>
      <c r="F15" s="308">
        <f t="shared" si="2"/>
        <v>182</v>
      </c>
      <c r="G15" s="308">
        <v>91</v>
      </c>
      <c r="H15" s="308">
        <v>91</v>
      </c>
      <c r="I15" s="423" t="s">
        <v>266</v>
      </c>
      <c r="J15" s="423" t="s">
        <v>266</v>
      </c>
      <c r="K15" s="423" t="s">
        <v>560</v>
      </c>
      <c r="L15" s="918">
        <v>85</v>
      </c>
      <c r="M15" s="424"/>
    </row>
    <row r="16" spans="1:13" s="228" customFormat="1" ht="18" customHeight="1">
      <c r="A16" s="422" t="s">
        <v>639</v>
      </c>
      <c r="B16" s="917">
        <v>72</v>
      </c>
      <c r="C16" s="308">
        <f t="shared" si="3"/>
        <v>129</v>
      </c>
      <c r="D16" s="308">
        <f t="shared" si="1"/>
        <v>65</v>
      </c>
      <c r="E16" s="308">
        <f t="shared" si="1"/>
        <v>64</v>
      </c>
      <c r="F16" s="308">
        <f t="shared" si="2"/>
        <v>129</v>
      </c>
      <c r="G16" s="308">
        <v>65</v>
      </c>
      <c r="H16" s="308">
        <v>64</v>
      </c>
      <c r="I16" s="423" t="s">
        <v>266</v>
      </c>
      <c r="J16" s="423" t="s">
        <v>560</v>
      </c>
      <c r="K16" s="423" t="s">
        <v>560</v>
      </c>
      <c r="L16" s="918">
        <v>69</v>
      </c>
      <c r="M16" s="424"/>
    </row>
    <row r="17" spans="1:13" s="228" customFormat="1" ht="18" customHeight="1">
      <c r="A17" s="422" t="s">
        <v>625</v>
      </c>
      <c r="B17" s="917">
        <v>97</v>
      </c>
      <c r="C17" s="308">
        <f t="shared" si="3"/>
        <v>142</v>
      </c>
      <c r="D17" s="308">
        <f t="shared" si="1"/>
        <v>72</v>
      </c>
      <c r="E17" s="308">
        <f t="shared" si="1"/>
        <v>70</v>
      </c>
      <c r="F17" s="308">
        <f t="shared" si="2"/>
        <v>142</v>
      </c>
      <c r="G17" s="308">
        <v>72</v>
      </c>
      <c r="H17" s="308">
        <v>70</v>
      </c>
      <c r="I17" s="423" t="s">
        <v>266</v>
      </c>
      <c r="J17" s="423" t="s">
        <v>560</v>
      </c>
      <c r="K17" s="423" t="s">
        <v>560</v>
      </c>
      <c r="L17" s="918">
        <v>57</v>
      </c>
      <c r="M17" s="424"/>
    </row>
    <row r="18" spans="1:13" s="228" customFormat="1" ht="18" customHeight="1">
      <c r="A18" s="422" t="s">
        <v>640</v>
      </c>
      <c r="B18" s="917">
        <v>52</v>
      </c>
      <c r="C18" s="308">
        <f t="shared" si="3"/>
        <v>85</v>
      </c>
      <c r="D18" s="308">
        <f t="shared" si="1"/>
        <v>45</v>
      </c>
      <c r="E18" s="308">
        <f t="shared" si="1"/>
        <v>40</v>
      </c>
      <c r="F18" s="308">
        <f t="shared" si="2"/>
        <v>85</v>
      </c>
      <c r="G18" s="308">
        <v>45</v>
      </c>
      <c r="H18" s="308">
        <v>40</v>
      </c>
      <c r="I18" s="423" t="s">
        <v>266</v>
      </c>
      <c r="J18" s="423" t="s">
        <v>560</v>
      </c>
      <c r="K18" s="423" t="s">
        <v>560</v>
      </c>
      <c r="L18" s="918">
        <v>50</v>
      </c>
      <c r="M18" s="424"/>
    </row>
    <row r="19" spans="1:13" s="228" customFormat="1" ht="18" customHeight="1">
      <c r="A19" s="422" t="s">
        <v>641</v>
      </c>
      <c r="B19" s="917">
        <v>73</v>
      </c>
      <c r="C19" s="308">
        <f t="shared" si="3"/>
        <v>142</v>
      </c>
      <c r="D19" s="308">
        <f t="shared" si="1"/>
        <v>70</v>
      </c>
      <c r="E19" s="308">
        <f t="shared" si="1"/>
        <v>72</v>
      </c>
      <c r="F19" s="308">
        <f t="shared" si="2"/>
        <v>142</v>
      </c>
      <c r="G19" s="308">
        <v>70</v>
      </c>
      <c r="H19" s="308">
        <v>72</v>
      </c>
      <c r="I19" s="423" t="s">
        <v>266</v>
      </c>
      <c r="J19" s="423" t="s">
        <v>560</v>
      </c>
      <c r="K19" s="423" t="s">
        <v>560</v>
      </c>
      <c r="L19" s="918">
        <v>74</v>
      </c>
      <c r="M19" s="424"/>
    </row>
    <row r="20" spans="1:13" s="228" customFormat="1" ht="18" customHeight="1">
      <c r="A20" s="422" t="s">
        <v>626</v>
      </c>
      <c r="B20" s="917">
        <v>72</v>
      </c>
      <c r="C20" s="308">
        <f t="shared" si="3"/>
        <v>123</v>
      </c>
      <c r="D20" s="308">
        <f t="shared" si="1"/>
        <v>60</v>
      </c>
      <c r="E20" s="308">
        <f t="shared" si="1"/>
        <v>63</v>
      </c>
      <c r="F20" s="308">
        <f t="shared" si="2"/>
        <v>123</v>
      </c>
      <c r="G20" s="308">
        <v>60</v>
      </c>
      <c r="H20" s="308">
        <v>63</v>
      </c>
      <c r="I20" s="423" t="s">
        <v>266</v>
      </c>
      <c r="J20" s="423" t="s">
        <v>560</v>
      </c>
      <c r="K20" s="423" t="s">
        <v>560</v>
      </c>
      <c r="L20" s="918">
        <v>72</v>
      </c>
      <c r="M20" s="424"/>
    </row>
    <row r="21" spans="1:13" s="228" customFormat="1" ht="18" customHeight="1">
      <c r="A21" s="422" t="s">
        <v>642</v>
      </c>
      <c r="B21" s="917">
        <v>65</v>
      </c>
      <c r="C21" s="308">
        <f t="shared" si="3"/>
        <v>108</v>
      </c>
      <c r="D21" s="308">
        <f t="shared" si="1"/>
        <v>55</v>
      </c>
      <c r="E21" s="308">
        <f t="shared" si="1"/>
        <v>53</v>
      </c>
      <c r="F21" s="308">
        <f t="shared" si="2"/>
        <v>108</v>
      </c>
      <c r="G21" s="308">
        <v>55</v>
      </c>
      <c r="H21" s="308">
        <v>53</v>
      </c>
      <c r="I21" s="423" t="s">
        <v>266</v>
      </c>
      <c r="J21" s="423" t="s">
        <v>560</v>
      </c>
      <c r="K21" s="423" t="s">
        <v>560</v>
      </c>
      <c r="L21" s="918">
        <v>26</v>
      </c>
      <c r="M21" s="424"/>
    </row>
    <row r="22" spans="1:13" s="228" customFormat="1" ht="18" customHeight="1">
      <c r="A22" s="422" t="s">
        <v>627</v>
      </c>
      <c r="B22" s="917">
        <v>213</v>
      </c>
      <c r="C22" s="308">
        <f t="shared" si="3"/>
        <v>423</v>
      </c>
      <c r="D22" s="308">
        <f t="shared" si="1"/>
        <v>216</v>
      </c>
      <c r="E22" s="308">
        <f t="shared" si="1"/>
        <v>207</v>
      </c>
      <c r="F22" s="308">
        <f t="shared" si="2"/>
        <v>423</v>
      </c>
      <c r="G22" s="308">
        <v>216</v>
      </c>
      <c r="H22" s="308">
        <v>207</v>
      </c>
      <c r="I22" s="423" t="s">
        <v>266</v>
      </c>
      <c r="J22" s="423" t="s">
        <v>560</v>
      </c>
      <c r="K22" s="423" t="s">
        <v>560</v>
      </c>
      <c r="L22" s="918">
        <v>120</v>
      </c>
      <c r="M22" s="424"/>
    </row>
    <row r="23" spans="1:13" s="228" customFormat="1" ht="18" customHeight="1">
      <c r="A23" s="422" t="s">
        <v>643</v>
      </c>
      <c r="B23" s="917">
        <v>113</v>
      </c>
      <c r="C23" s="308">
        <f t="shared" si="3"/>
        <v>186</v>
      </c>
      <c r="D23" s="308">
        <f t="shared" si="1"/>
        <v>97</v>
      </c>
      <c r="E23" s="308">
        <f t="shared" si="1"/>
        <v>89</v>
      </c>
      <c r="F23" s="308">
        <f t="shared" si="2"/>
        <v>186</v>
      </c>
      <c r="G23" s="308">
        <v>97</v>
      </c>
      <c r="H23" s="308">
        <v>89</v>
      </c>
      <c r="I23" s="423" t="s">
        <v>266</v>
      </c>
      <c r="J23" s="423" t="s">
        <v>560</v>
      </c>
      <c r="K23" s="423" t="s">
        <v>560</v>
      </c>
      <c r="L23" s="918">
        <v>70</v>
      </c>
      <c r="M23" s="424"/>
    </row>
    <row r="24" spans="1:13" s="228" customFormat="1" ht="18" customHeight="1">
      <c r="A24" s="422" t="s">
        <v>628</v>
      </c>
      <c r="B24" s="917">
        <v>53</v>
      </c>
      <c r="C24" s="308">
        <f t="shared" si="3"/>
        <v>92</v>
      </c>
      <c r="D24" s="308">
        <f t="shared" si="1"/>
        <v>46</v>
      </c>
      <c r="E24" s="308">
        <f t="shared" si="1"/>
        <v>46</v>
      </c>
      <c r="F24" s="308">
        <f t="shared" si="2"/>
        <v>92</v>
      </c>
      <c r="G24" s="308">
        <v>46</v>
      </c>
      <c r="H24" s="308">
        <v>46</v>
      </c>
      <c r="I24" s="423" t="s">
        <v>266</v>
      </c>
      <c r="J24" s="423" t="s">
        <v>560</v>
      </c>
      <c r="K24" s="423" t="s">
        <v>560</v>
      </c>
      <c r="L24" s="918">
        <v>35</v>
      </c>
      <c r="M24" s="424"/>
    </row>
    <row r="25" spans="1:13" s="228" customFormat="1" ht="18" customHeight="1">
      <c r="A25" s="422" t="s">
        <v>629</v>
      </c>
      <c r="B25" s="917">
        <v>128</v>
      </c>
      <c r="C25" s="308">
        <f t="shared" si="3"/>
        <v>231</v>
      </c>
      <c r="D25" s="308">
        <f t="shared" si="1"/>
        <v>110</v>
      </c>
      <c r="E25" s="308">
        <f t="shared" si="1"/>
        <v>121</v>
      </c>
      <c r="F25" s="308">
        <f t="shared" si="2"/>
        <v>231</v>
      </c>
      <c r="G25" s="308">
        <v>110</v>
      </c>
      <c r="H25" s="308">
        <v>121</v>
      </c>
      <c r="I25" s="423" t="s">
        <v>266</v>
      </c>
      <c r="J25" s="423" t="s">
        <v>560</v>
      </c>
      <c r="K25" s="423" t="s">
        <v>560</v>
      </c>
      <c r="L25" s="918">
        <v>92</v>
      </c>
      <c r="M25" s="424"/>
    </row>
    <row r="26" spans="1:13" s="228" customFormat="1" ht="18" customHeight="1">
      <c r="A26" s="422" t="s">
        <v>644</v>
      </c>
      <c r="B26" s="917">
        <v>150</v>
      </c>
      <c r="C26" s="308">
        <f t="shared" si="3"/>
        <v>291</v>
      </c>
      <c r="D26" s="308">
        <f t="shared" si="1"/>
        <v>136</v>
      </c>
      <c r="E26" s="308">
        <f t="shared" si="1"/>
        <v>155</v>
      </c>
      <c r="F26" s="308">
        <f t="shared" si="2"/>
        <v>291</v>
      </c>
      <c r="G26" s="308">
        <v>136</v>
      </c>
      <c r="H26" s="308">
        <v>155</v>
      </c>
      <c r="I26" s="423" t="s">
        <v>266</v>
      </c>
      <c r="J26" s="423" t="s">
        <v>560</v>
      </c>
      <c r="K26" s="423" t="s">
        <v>560</v>
      </c>
      <c r="L26" s="918">
        <v>102</v>
      </c>
      <c r="M26" s="424"/>
    </row>
    <row r="27" spans="1:13" s="228" customFormat="1" ht="18" customHeight="1">
      <c r="A27" s="422" t="s">
        <v>645</v>
      </c>
      <c r="B27" s="917">
        <v>97</v>
      </c>
      <c r="C27" s="308">
        <f t="shared" si="3"/>
        <v>186</v>
      </c>
      <c r="D27" s="308">
        <f t="shared" si="1"/>
        <v>97</v>
      </c>
      <c r="E27" s="308">
        <f t="shared" si="1"/>
        <v>89</v>
      </c>
      <c r="F27" s="308">
        <f t="shared" si="2"/>
        <v>186</v>
      </c>
      <c r="G27" s="308">
        <v>97</v>
      </c>
      <c r="H27" s="308">
        <v>89</v>
      </c>
      <c r="I27" s="423" t="s">
        <v>266</v>
      </c>
      <c r="J27" s="423" t="s">
        <v>560</v>
      </c>
      <c r="K27" s="423" t="s">
        <v>560</v>
      </c>
      <c r="L27" s="918">
        <v>62</v>
      </c>
      <c r="M27" s="424"/>
    </row>
    <row r="28" spans="1:13" s="228" customFormat="1" ht="18" customHeight="1">
      <c r="A28" s="422" t="s">
        <v>630</v>
      </c>
      <c r="B28" s="917">
        <v>174</v>
      </c>
      <c r="C28" s="308">
        <f t="shared" si="3"/>
        <v>308</v>
      </c>
      <c r="D28" s="308">
        <f t="shared" si="1"/>
        <v>142</v>
      </c>
      <c r="E28" s="308">
        <f t="shared" si="1"/>
        <v>166</v>
      </c>
      <c r="F28" s="308">
        <f t="shared" si="2"/>
        <v>308</v>
      </c>
      <c r="G28" s="308">
        <v>142</v>
      </c>
      <c r="H28" s="308">
        <v>166</v>
      </c>
      <c r="I28" s="423" t="s">
        <v>266</v>
      </c>
      <c r="J28" s="423" t="s">
        <v>560</v>
      </c>
      <c r="K28" s="423" t="s">
        <v>560</v>
      </c>
      <c r="L28" s="918">
        <v>112</v>
      </c>
      <c r="M28" s="424"/>
    </row>
    <row r="29" spans="1:13" s="228" customFormat="1" ht="18" customHeight="1">
      <c r="A29" s="422" t="s">
        <v>631</v>
      </c>
      <c r="B29" s="917">
        <v>217</v>
      </c>
      <c r="C29" s="308">
        <f t="shared" si="3"/>
        <v>420</v>
      </c>
      <c r="D29" s="308">
        <f t="shared" si="1"/>
        <v>208</v>
      </c>
      <c r="E29" s="308">
        <f t="shared" si="1"/>
        <v>212</v>
      </c>
      <c r="F29" s="308">
        <f t="shared" si="2"/>
        <v>420</v>
      </c>
      <c r="G29" s="308">
        <v>208</v>
      </c>
      <c r="H29" s="308">
        <v>212</v>
      </c>
      <c r="I29" s="423" t="s">
        <v>266</v>
      </c>
      <c r="J29" s="423" t="s">
        <v>560</v>
      </c>
      <c r="K29" s="423" t="s">
        <v>560</v>
      </c>
      <c r="L29" s="918">
        <v>139</v>
      </c>
      <c r="M29" s="424"/>
    </row>
    <row r="30" spans="1:13" s="228" customFormat="1" ht="18" customHeight="1">
      <c r="A30" s="422" t="s">
        <v>632</v>
      </c>
      <c r="B30" s="917">
        <v>163</v>
      </c>
      <c r="C30" s="308">
        <f t="shared" si="3"/>
        <v>304</v>
      </c>
      <c r="D30" s="308">
        <f t="shared" si="1"/>
        <v>157</v>
      </c>
      <c r="E30" s="308">
        <f t="shared" si="1"/>
        <v>147</v>
      </c>
      <c r="F30" s="308">
        <f t="shared" si="2"/>
        <v>304</v>
      </c>
      <c r="G30" s="308">
        <v>157</v>
      </c>
      <c r="H30" s="308">
        <v>147</v>
      </c>
      <c r="I30" s="423" t="s">
        <v>266</v>
      </c>
      <c r="J30" s="423" t="s">
        <v>560</v>
      </c>
      <c r="K30" s="423" t="s">
        <v>560</v>
      </c>
      <c r="L30" s="919">
        <v>114</v>
      </c>
      <c r="M30" s="424"/>
    </row>
    <row r="31" spans="1:13" s="228" customFormat="1" ht="18" customHeight="1">
      <c r="A31" s="422" t="s">
        <v>646</v>
      </c>
      <c r="B31" s="917">
        <v>45</v>
      </c>
      <c r="C31" s="308">
        <f t="shared" si="3"/>
        <v>67</v>
      </c>
      <c r="D31" s="308">
        <f t="shared" si="1"/>
        <v>41</v>
      </c>
      <c r="E31" s="308">
        <f t="shared" si="1"/>
        <v>26</v>
      </c>
      <c r="F31" s="308">
        <f t="shared" si="2"/>
        <v>67</v>
      </c>
      <c r="G31" s="308">
        <v>41</v>
      </c>
      <c r="H31" s="308">
        <v>26</v>
      </c>
      <c r="I31" s="423" t="s">
        <v>266</v>
      </c>
      <c r="J31" s="423" t="s">
        <v>560</v>
      </c>
      <c r="K31" s="423" t="s">
        <v>560</v>
      </c>
      <c r="L31" s="920">
        <v>30</v>
      </c>
      <c r="M31" s="424"/>
    </row>
    <row r="32" spans="1:13" s="228" customFormat="1" ht="18" customHeight="1">
      <c r="A32" s="422" t="s">
        <v>647</v>
      </c>
      <c r="B32" s="917">
        <v>72</v>
      </c>
      <c r="C32" s="308">
        <f t="shared" si="3"/>
        <v>133</v>
      </c>
      <c r="D32" s="308">
        <f t="shared" si="1"/>
        <v>69</v>
      </c>
      <c r="E32" s="308">
        <f t="shared" si="1"/>
        <v>64</v>
      </c>
      <c r="F32" s="308">
        <f t="shared" si="2"/>
        <v>133</v>
      </c>
      <c r="G32" s="308">
        <v>69</v>
      </c>
      <c r="H32" s="308">
        <v>64</v>
      </c>
      <c r="I32" s="423" t="s">
        <v>266</v>
      </c>
      <c r="J32" s="423" t="s">
        <v>560</v>
      </c>
      <c r="K32" s="423" t="s">
        <v>266</v>
      </c>
      <c r="L32" s="920">
        <v>55</v>
      </c>
      <c r="M32" s="424"/>
    </row>
    <row r="33" spans="1:13" s="228" customFormat="1" ht="18" customHeight="1">
      <c r="A33" s="422" t="s">
        <v>633</v>
      </c>
      <c r="B33" s="917">
        <v>85</v>
      </c>
      <c r="C33" s="308">
        <f t="shared" si="3"/>
        <v>140</v>
      </c>
      <c r="D33" s="308">
        <f t="shared" si="1"/>
        <v>78</v>
      </c>
      <c r="E33" s="308">
        <f t="shared" si="1"/>
        <v>62</v>
      </c>
      <c r="F33" s="308">
        <f t="shared" si="2"/>
        <v>140</v>
      </c>
      <c r="G33" s="308">
        <v>78</v>
      </c>
      <c r="H33" s="308">
        <v>62</v>
      </c>
      <c r="I33" s="423" t="s">
        <v>266</v>
      </c>
      <c r="J33" s="423" t="s">
        <v>560</v>
      </c>
      <c r="K33" s="423" t="s">
        <v>560</v>
      </c>
      <c r="L33" s="920">
        <v>71</v>
      </c>
      <c r="M33" s="424"/>
    </row>
    <row r="34" spans="1:13" s="228" customFormat="1" ht="18" customHeight="1">
      <c r="A34" s="422" t="s">
        <v>648</v>
      </c>
      <c r="B34" s="917">
        <v>92</v>
      </c>
      <c r="C34" s="308">
        <f t="shared" si="3"/>
        <v>148</v>
      </c>
      <c r="D34" s="308">
        <f t="shared" si="1"/>
        <v>84</v>
      </c>
      <c r="E34" s="308">
        <f t="shared" si="1"/>
        <v>64</v>
      </c>
      <c r="F34" s="308">
        <f t="shared" si="2"/>
        <v>148</v>
      </c>
      <c r="G34" s="308">
        <v>84</v>
      </c>
      <c r="H34" s="308">
        <v>64</v>
      </c>
      <c r="I34" s="423" t="s">
        <v>266</v>
      </c>
      <c r="J34" s="423" t="s">
        <v>266</v>
      </c>
      <c r="K34" s="423" t="s">
        <v>560</v>
      </c>
      <c r="L34" s="920">
        <v>56</v>
      </c>
      <c r="M34" s="424"/>
    </row>
    <row r="35" spans="1:13" s="228" customFormat="1" ht="18" customHeight="1">
      <c r="A35" s="422" t="s">
        <v>649</v>
      </c>
      <c r="B35" s="917">
        <v>56</v>
      </c>
      <c r="C35" s="308">
        <f t="shared" si="3"/>
        <v>93</v>
      </c>
      <c r="D35" s="308">
        <f t="shared" si="1"/>
        <v>48</v>
      </c>
      <c r="E35" s="308">
        <f t="shared" si="1"/>
        <v>45</v>
      </c>
      <c r="F35" s="308">
        <f t="shared" si="2"/>
        <v>93</v>
      </c>
      <c r="G35" s="308">
        <v>48</v>
      </c>
      <c r="H35" s="308">
        <v>45</v>
      </c>
      <c r="I35" s="423" t="s">
        <v>266</v>
      </c>
      <c r="J35" s="423" t="s">
        <v>560</v>
      </c>
      <c r="K35" s="423" t="s">
        <v>560</v>
      </c>
      <c r="L35" s="920">
        <v>39</v>
      </c>
      <c r="M35" s="424"/>
    </row>
    <row r="36" spans="1:13" s="228" customFormat="1" ht="18" customHeight="1">
      <c r="A36" s="422" t="s">
        <v>634</v>
      </c>
      <c r="B36" s="917">
        <v>126</v>
      </c>
      <c r="C36" s="308">
        <f t="shared" si="3"/>
        <v>200</v>
      </c>
      <c r="D36" s="308">
        <f t="shared" si="1"/>
        <v>107</v>
      </c>
      <c r="E36" s="308">
        <f t="shared" si="1"/>
        <v>93</v>
      </c>
      <c r="F36" s="308">
        <f t="shared" si="2"/>
        <v>200</v>
      </c>
      <c r="G36" s="308">
        <v>107</v>
      </c>
      <c r="H36" s="308">
        <v>93</v>
      </c>
      <c r="I36" s="423" t="s">
        <v>266</v>
      </c>
      <c r="J36" s="423" t="s">
        <v>560</v>
      </c>
      <c r="K36" s="423" t="s">
        <v>266</v>
      </c>
      <c r="L36" s="920">
        <v>64</v>
      </c>
      <c r="M36" s="424"/>
    </row>
    <row r="37" spans="1:13" s="228" customFormat="1" ht="18" customHeight="1">
      <c r="A37" s="422" t="s">
        <v>650</v>
      </c>
      <c r="B37" s="917">
        <v>132</v>
      </c>
      <c r="C37" s="308">
        <f t="shared" si="3"/>
        <v>243</v>
      </c>
      <c r="D37" s="308">
        <f t="shared" si="1"/>
        <v>136</v>
      </c>
      <c r="E37" s="308">
        <f t="shared" si="1"/>
        <v>107</v>
      </c>
      <c r="F37" s="308">
        <f t="shared" si="2"/>
        <v>243</v>
      </c>
      <c r="G37" s="308">
        <v>136</v>
      </c>
      <c r="H37" s="308">
        <v>107</v>
      </c>
      <c r="I37" s="423" t="s">
        <v>266</v>
      </c>
      <c r="J37" s="423" t="s">
        <v>560</v>
      </c>
      <c r="K37" s="423" t="s">
        <v>560</v>
      </c>
      <c r="L37" s="920">
        <v>73</v>
      </c>
      <c r="M37" s="424"/>
    </row>
    <row r="38" spans="1:13" s="228" customFormat="1" ht="18" customHeight="1">
      <c r="A38" s="422" t="s">
        <v>651</v>
      </c>
      <c r="B38" s="917">
        <v>192</v>
      </c>
      <c r="C38" s="308">
        <f t="shared" si="3"/>
        <v>337</v>
      </c>
      <c r="D38" s="308">
        <f t="shared" si="1"/>
        <v>177</v>
      </c>
      <c r="E38" s="308">
        <f t="shared" si="1"/>
        <v>160</v>
      </c>
      <c r="F38" s="308">
        <f t="shared" si="2"/>
        <v>337</v>
      </c>
      <c r="G38" s="308">
        <v>177</v>
      </c>
      <c r="H38" s="308">
        <v>160</v>
      </c>
      <c r="I38" s="423" t="s">
        <v>266</v>
      </c>
      <c r="J38" s="423" t="s">
        <v>560</v>
      </c>
      <c r="K38" s="423" t="s">
        <v>266</v>
      </c>
      <c r="L38" s="920">
        <v>88</v>
      </c>
      <c r="M38" s="424"/>
    </row>
    <row r="39" spans="1:16" s="230" customFormat="1" ht="18" customHeight="1" thickBot="1">
      <c r="A39" s="425" t="s">
        <v>652</v>
      </c>
      <c r="B39" s="921">
        <v>144</v>
      </c>
      <c r="C39" s="309">
        <f t="shared" si="3"/>
        <v>246</v>
      </c>
      <c r="D39" s="309">
        <f t="shared" si="1"/>
        <v>120</v>
      </c>
      <c r="E39" s="309">
        <f t="shared" si="1"/>
        <v>126</v>
      </c>
      <c r="F39" s="309">
        <f t="shared" si="2"/>
        <v>246</v>
      </c>
      <c r="G39" s="309">
        <v>120</v>
      </c>
      <c r="H39" s="309">
        <v>126</v>
      </c>
      <c r="I39" s="426" t="s">
        <v>266</v>
      </c>
      <c r="J39" s="426" t="s">
        <v>560</v>
      </c>
      <c r="K39" s="426" t="s">
        <v>560</v>
      </c>
      <c r="L39" s="922">
        <v>100</v>
      </c>
      <c r="M39" s="427"/>
      <c r="N39" s="228"/>
      <c r="O39" s="228"/>
      <c r="P39" s="228"/>
    </row>
    <row r="40" spans="1:13" s="433" customFormat="1" ht="12" customHeight="1">
      <c r="A40" s="688" t="s">
        <v>860</v>
      </c>
      <c r="B40" s="429"/>
      <c r="C40" s="430"/>
      <c r="D40" s="430"/>
      <c r="E40" s="430"/>
      <c r="F40" s="430"/>
      <c r="G40" s="971" t="s">
        <v>811</v>
      </c>
      <c r="H40" s="971"/>
      <c r="I40" s="971"/>
      <c r="J40" s="971"/>
      <c r="K40" s="430"/>
      <c r="L40" s="431"/>
      <c r="M40" s="432"/>
    </row>
    <row r="41" spans="1:13" s="433" customFormat="1" ht="12" customHeight="1">
      <c r="A41" s="428" t="s">
        <v>861</v>
      </c>
      <c r="B41" s="429"/>
      <c r="C41" s="430"/>
      <c r="D41" s="430"/>
      <c r="E41" s="430"/>
      <c r="F41" s="430"/>
      <c r="G41" s="691" t="s">
        <v>828</v>
      </c>
      <c r="H41" s="691"/>
      <c r="I41" s="691"/>
      <c r="J41" s="691"/>
      <c r="K41" s="430"/>
      <c r="L41" s="431"/>
      <c r="M41" s="432"/>
    </row>
    <row r="42" spans="1:13" s="433" customFormat="1" ht="12" customHeight="1">
      <c r="A42" s="428" t="s">
        <v>862</v>
      </c>
      <c r="B42" s="429"/>
      <c r="C42" s="430"/>
      <c r="D42" s="430"/>
      <c r="E42" s="430"/>
      <c r="F42" s="430"/>
      <c r="G42" s="691"/>
      <c r="H42" s="691"/>
      <c r="I42" s="691"/>
      <c r="J42" s="691"/>
      <c r="K42" s="430"/>
      <c r="L42" s="431"/>
      <c r="M42" s="432"/>
    </row>
    <row r="43" spans="1:13" s="433" customFormat="1" ht="12" customHeight="1">
      <c r="A43" s="434" t="s">
        <v>854</v>
      </c>
      <c r="B43" s="435"/>
      <c r="C43" s="435"/>
      <c r="D43" s="435"/>
      <c r="E43" s="435"/>
      <c r="F43" s="435"/>
      <c r="G43" s="970" t="s">
        <v>850</v>
      </c>
      <c r="H43" s="970"/>
      <c r="I43" s="970"/>
      <c r="J43" s="970"/>
      <c r="K43" s="970"/>
      <c r="L43" s="970"/>
      <c r="M43" s="434"/>
    </row>
    <row r="44" spans="1:13" s="749" customFormat="1" ht="12" customHeight="1">
      <c r="A44" s="746" t="s">
        <v>881</v>
      </c>
      <c r="B44" s="747"/>
      <c r="C44" s="748"/>
      <c r="D44" s="747"/>
      <c r="E44" s="747"/>
      <c r="F44" s="747"/>
      <c r="G44" s="747"/>
      <c r="H44" s="747"/>
      <c r="I44" s="747"/>
      <c r="J44" s="747"/>
      <c r="K44" s="747"/>
      <c r="M44" s="750" t="s">
        <v>267</v>
      </c>
    </row>
    <row r="45" spans="1:13" s="205" customFormat="1" ht="12" customHeight="1">
      <c r="A45" s="726"/>
      <c r="B45" s="727"/>
      <c r="C45" s="728"/>
      <c r="D45" s="727"/>
      <c r="E45" s="727"/>
      <c r="F45" s="727"/>
      <c r="G45" s="727"/>
      <c r="H45" s="727"/>
      <c r="I45" s="727"/>
      <c r="J45" s="727"/>
      <c r="K45" s="727"/>
      <c r="L45" s="293"/>
      <c r="M45" s="729"/>
    </row>
    <row r="46" spans="1:13" s="437" customFormat="1" ht="27" customHeight="1">
      <c r="A46" s="979" t="s">
        <v>739</v>
      </c>
      <c r="B46" s="982"/>
      <c r="C46" s="982"/>
      <c r="D46" s="982"/>
      <c r="E46" s="982"/>
      <c r="F46" s="982"/>
      <c r="G46" s="983" t="s">
        <v>740</v>
      </c>
      <c r="H46" s="983"/>
      <c r="I46" s="983"/>
      <c r="J46" s="983"/>
      <c r="K46" s="983"/>
      <c r="L46" s="983"/>
      <c r="M46" s="983"/>
    </row>
    <row r="47" spans="1:13" s="221" customFormat="1" ht="12" customHeight="1">
      <c r="A47" s="294"/>
      <c r="B47" s="295"/>
      <c r="C47" s="295"/>
      <c r="D47" s="295"/>
      <c r="E47" s="295"/>
      <c r="F47" s="295"/>
      <c r="G47" s="296"/>
      <c r="H47" s="297"/>
      <c r="I47" s="297"/>
      <c r="J47" s="298"/>
      <c r="K47" s="298"/>
      <c r="L47" s="293"/>
      <c r="M47" s="299"/>
    </row>
    <row r="48" spans="1:13" ht="12" customHeight="1">
      <c r="A48" s="438" t="s">
        <v>1002</v>
      </c>
      <c r="B48" s="300"/>
      <c r="C48" s="301"/>
      <c r="D48" s="302"/>
      <c r="E48" s="302"/>
      <c r="F48" s="302"/>
      <c r="G48" s="302"/>
      <c r="H48" s="302"/>
      <c r="I48" s="302"/>
      <c r="J48" s="303"/>
      <c r="K48" s="303"/>
      <c r="L48" s="293"/>
      <c r="M48" s="301"/>
    </row>
    <row r="49" spans="1:13" s="735" customFormat="1" ht="12" customHeight="1" thickBot="1">
      <c r="A49" s="735" t="s">
        <v>880</v>
      </c>
      <c r="B49" s="736"/>
      <c r="C49" s="736"/>
      <c r="D49" s="736"/>
      <c r="E49" s="736"/>
      <c r="F49" s="736"/>
      <c r="G49" s="736"/>
      <c r="H49" s="736"/>
      <c r="I49" s="736"/>
      <c r="J49" s="736"/>
      <c r="K49" s="736"/>
      <c r="L49" s="737"/>
      <c r="M49" s="738" t="s">
        <v>6</v>
      </c>
    </row>
    <row r="50" spans="1:13" ht="17.25" customHeight="1">
      <c r="A50" s="405"/>
      <c r="B50" s="406" t="s">
        <v>635</v>
      </c>
      <c r="C50" s="376" t="s">
        <v>599</v>
      </c>
      <c r="D50" s="377"/>
      <c r="E50" s="377"/>
      <c r="F50" s="377"/>
      <c r="G50" s="376" t="s">
        <v>600</v>
      </c>
      <c r="H50" s="377"/>
      <c r="I50" s="377"/>
      <c r="J50" s="377"/>
      <c r="K50" s="379"/>
      <c r="L50" s="974" t="s">
        <v>826</v>
      </c>
      <c r="M50" s="407"/>
    </row>
    <row r="51" spans="1:13" ht="17.25" customHeight="1">
      <c r="A51" s="408" t="s">
        <v>622</v>
      </c>
      <c r="B51" s="409"/>
      <c r="C51" s="382" t="s">
        <v>827</v>
      </c>
      <c r="D51" s="383"/>
      <c r="E51" s="384"/>
      <c r="F51" s="385" t="s">
        <v>483</v>
      </c>
      <c r="G51" s="386"/>
      <c r="H51" s="387"/>
      <c r="I51" s="382" t="s">
        <v>484</v>
      </c>
      <c r="J51" s="388"/>
      <c r="K51" s="387"/>
      <c r="L51" s="975"/>
      <c r="M51" s="410" t="s">
        <v>262</v>
      </c>
    </row>
    <row r="52" spans="1:13" ht="17.25" customHeight="1">
      <c r="A52" s="411" t="s">
        <v>623</v>
      </c>
      <c r="B52" s="409"/>
      <c r="C52" s="390"/>
      <c r="D52" s="391" t="s">
        <v>602</v>
      </c>
      <c r="E52" s="391" t="s">
        <v>603</v>
      </c>
      <c r="F52" s="392"/>
      <c r="G52" s="391" t="s">
        <v>602</v>
      </c>
      <c r="H52" s="393" t="s">
        <v>603</v>
      </c>
      <c r="I52" s="394"/>
      <c r="J52" s="395" t="s">
        <v>602</v>
      </c>
      <c r="K52" s="381" t="s">
        <v>603</v>
      </c>
      <c r="L52" s="975"/>
      <c r="M52" s="412" t="s">
        <v>263</v>
      </c>
    </row>
    <row r="53" spans="1:13" ht="17.25" customHeight="1">
      <c r="A53" s="895"/>
      <c r="B53" s="413" t="s">
        <v>35</v>
      </c>
      <c r="C53" s="397" t="s">
        <v>486</v>
      </c>
      <c r="D53" s="396" t="s">
        <v>63</v>
      </c>
      <c r="E53" s="396" t="s">
        <v>64</v>
      </c>
      <c r="F53" s="398" t="s">
        <v>60</v>
      </c>
      <c r="G53" s="396" t="s">
        <v>63</v>
      </c>
      <c r="H53" s="397" t="s">
        <v>64</v>
      </c>
      <c r="I53" s="397" t="s">
        <v>33</v>
      </c>
      <c r="J53" s="399" t="s">
        <v>63</v>
      </c>
      <c r="K53" s="396" t="s">
        <v>64</v>
      </c>
      <c r="L53" s="976"/>
      <c r="M53" s="930"/>
    </row>
    <row r="54" spans="1:13" s="228" customFormat="1" ht="18" customHeight="1">
      <c r="A54" s="452" t="s">
        <v>654</v>
      </c>
      <c r="B54" s="923">
        <v>81</v>
      </c>
      <c r="C54" s="311">
        <f aca="true" t="shared" si="4" ref="C54:C62">SUM(D54:E54)</f>
        <v>150</v>
      </c>
      <c r="D54" s="311">
        <f>SUM(G54,J54)</f>
        <v>81</v>
      </c>
      <c r="E54" s="311">
        <f>SUM(H54,K54)</f>
        <v>69</v>
      </c>
      <c r="F54" s="311">
        <f>SUM(G54:H54)</f>
        <v>150</v>
      </c>
      <c r="G54" s="311">
        <v>81</v>
      </c>
      <c r="H54" s="311">
        <v>69</v>
      </c>
      <c r="I54" s="423" t="s">
        <v>266</v>
      </c>
      <c r="J54" s="423" t="s">
        <v>561</v>
      </c>
      <c r="K54" s="423" t="s">
        <v>562</v>
      </c>
      <c r="L54" s="924">
        <v>56</v>
      </c>
      <c r="M54" s="441"/>
    </row>
    <row r="55" spans="1:13" s="228" customFormat="1" ht="18" customHeight="1">
      <c r="A55" s="453" t="s">
        <v>559</v>
      </c>
      <c r="B55" s="917">
        <v>51</v>
      </c>
      <c r="C55" s="308">
        <f t="shared" si="4"/>
        <v>106</v>
      </c>
      <c r="D55" s="308">
        <f aca="true" t="shared" si="5" ref="D55:E62">SUM(G55,J55)</f>
        <v>56</v>
      </c>
      <c r="E55" s="308">
        <f t="shared" si="5"/>
        <v>50</v>
      </c>
      <c r="F55" s="308">
        <f aca="true" t="shared" si="6" ref="F55:F62">SUM(G55:H55)</f>
        <v>106</v>
      </c>
      <c r="G55" s="308">
        <v>56</v>
      </c>
      <c r="H55" s="308">
        <v>50</v>
      </c>
      <c r="I55" s="423" t="s">
        <v>266</v>
      </c>
      <c r="J55" s="423" t="s">
        <v>266</v>
      </c>
      <c r="K55" s="423" t="s">
        <v>266</v>
      </c>
      <c r="L55" s="919">
        <v>43</v>
      </c>
      <c r="M55" s="441"/>
    </row>
    <row r="56" spans="1:13" s="228" customFormat="1" ht="18" customHeight="1">
      <c r="A56" s="453" t="s">
        <v>555</v>
      </c>
      <c r="B56" s="917">
        <v>61</v>
      </c>
      <c r="C56" s="308">
        <f t="shared" si="4"/>
        <v>118</v>
      </c>
      <c r="D56" s="308">
        <f t="shared" si="5"/>
        <v>57</v>
      </c>
      <c r="E56" s="308">
        <f t="shared" si="5"/>
        <v>61</v>
      </c>
      <c r="F56" s="308">
        <f t="shared" si="6"/>
        <v>118</v>
      </c>
      <c r="G56" s="308">
        <v>57</v>
      </c>
      <c r="H56" s="308">
        <v>61</v>
      </c>
      <c r="I56" s="423" t="s">
        <v>266</v>
      </c>
      <c r="J56" s="423" t="s">
        <v>266</v>
      </c>
      <c r="K56" s="423" t="s">
        <v>266</v>
      </c>
      <c r="L56" s="919">
        <v>59</v>
      </c>
      <c r="M56" s="441"/>
    </row>
    <row r="57" spans="1:13" s="228" customFormat="1" ht="18" customHeight="1">
      <c r="A57" s="453" t="s">
        <v>556</v>
      </c>
      <c r="B57" s="917">
        <v>22</v>
      </c>
      <c r="C57" s="308">
        <f t="shared" si="4"/>
        <v>38</v>
      </c>
      <c r="D57" s="308">
        <f t="shared" si="5"/>
        <v>20</v>
      </c>
      <c r="E57" s="308">
        <f t="shared" si="5"/>
        <v>18</v>
      </c>
      <c r="F57" s="308">
        <f t="shared" si="6"/>
        <v>38</v>
      </c>
      <c r="G57" s="308">
        <v>20</v>
      </c>
      <c r="H57" s="308">
        <v>18</v>
      </c>
      <c r="I57" s="423" t="s">
        <v>266</v>
      </c>
      <c r="J57" s="423" t="s">
        <v>266</v>
      </c>
      <c r="K57" s="423" t="s">
        <v>266</v>
      </c>
      <c r="L57" s="919">
        <v>15</v>
      </c>
      <c r="M57" s="441"/>
    </row>
    <row r="58" spans="1:13" s="228" customFormat="1" ht="18" customHeight="1">
      <c r="A58" s="452" t="s">
        <v>655</v>
      </c>
      <c r="B58" s="917">
        <v>85</v>
      </c>
      <c r="C58" s="308">
        <f t="shared" si="4"/>
        <v>149</v>
      </c>
      <c r="D58" s="308">
        <f t="shared" si="5"/>
        <v>69</v>
      </c>
      <c r="E58" s="308">
        <f t="shared" si="5"/>
        <v>80</v>
      </c>
      <c r="F58" s="308">
        <f t="shared" si="6"/>
        <v>149</v>
      </c>
      <c r="G58" s="308">
        <v>69</v>
      </c>
      <c r="H58" s="308">
        <v>80</v>
      </c>
      <c r="I58" s="423" t="s">
        <v>266</v>
      </c>
      <c r="J58" s="423" t="s">
        <v>266</v>
      </c>
      <c r="K58" s="423" t="s">
        <v>266</v>
      </c>
      <c r="L58" s="919">
        <v>73</v>
      </c>
      <c r="M58" s="441"/>
    </row>
    <row r="59" spans="1:13" s="228" customFormat="1" ht="18" customHeight="1">
      <c r="A59" s="452" t="s">
        <v>656</v>
      </c>
      <c r="B59" s="917">
        <v>83</v>
      </c>
      <c r="C59" s="308">
        <f t="shared" si="4"/>
        <v>151</v>
      </c>
      <c r="D59" s="308">
        <f t="shared" si="5"/>
        <v>76</v>
      </c>
      <c r="E59" s="308">
        <f t="shared" si="5"/>
        <v>75</v>
      </c>
      <c r="F59" s="308">
        <f t="shared" si="6"/>
        <v>151</v>
      </c>
      <c r="G59" s="308">
        <v>76</v>
      </c>
      <c r="H59" s="308">
        <v>75</v>
      </c>
      <c r="I59" s="423" t="s">
        <v>266</v>
      </c>
      <c r="J59" s="423" t="s">
        <v>266</v>
      </c>
      <c r="K59" s="423" t="s">
        <v>266</v>
      </c>
      <c r="L59" s="919">
        <v>84</v>
      </c>
      <c r="M59" s="441"/>
    </row>
    <row r="60" spans="1:13" s="228" customFormat="1" ht="18" customHeight="1">
      <c r="A60" s="452" t="s">
        <v>657</v>
      </c>
      <c r="B60" s="917">
        <v>91</v>
      </c>
      <c r="C60" s="308">
        <f t="shared" si="4"/>
        <v>154</v>
      </c>
      <c r="D60" s="308">
        <f t="shared" si="5"/>
        <v>83</v>
      </c>
      <c r="E60" s="308">
        <f t="shared" si="5"/>
        <v>71</v>
      </c>
      <c r="F60" s="308">
        <f t="shared" si="6"/>
        <v>154</v>
      </c>
      <c r="G60" s="308">
        <v>83</v>
      </c>
      <c r="H60" s="308">
        <v>71</v>
      </c>
      <c r="I60" s="423" t="s">
        <v>266</v>
      </c>
      <c r="J60" s="423" t="s">
        <v>563</v>
      </c>
      <c r="K60" s="423" t="s">
        <v>563</v>
      </c>
      <c r="L60" s="919">
        <v>77</v>
      </c>
      <c r="M60" s="441"/>
    </row>
    <row r="61" spans="1:13" s="228" customFormat="1" ht="18" customHeight="1">
      <c r="A61" s="452" t="s">
        <v>658</v>
      </c>
      <c r="B61" s="917">
        <v>90</v>
      </c>
      <c r="C61" s="308">
        <f t="shared" si="4"/>
        <v>198</v>
      </c>
      <c r="D61" s="308">
        <f t="shared" si="5"/>
        <v>104</v>
      </c>
      <c r="E61" s="308">
        <f t="shared" si="5"/>
        <v>94</v>
      </c>
      <c r="F61" s="308">
        <f t="shared" si="6"/>
        <v>198</v>
      </c>
      <c r="G61" s="308">
        <v>104</v>
      </c>
      <c r="H61" s="308">
        <v>94</v>
      </c>
      <c r="I61" s="423" t="s">
        <v>266</v>
      </c>
      <c r="J61" s="423" t="s">
        <v>266</v>
      </c>
      <c r="K61" s="423" t="s">
        <v>266</v>
      </c>
      <c r="L61" s="919">
        <v>68</v>
      </c>
      <c r="M61" s="441"/>
    </row>
    <row r="62" spans="1:13" s="228" customFormat="1" ht="18" customHeight="1">
      <c r="A62" s="452" t="s">
        <v>991</v>
      </c>
      <c r="B62" s="917">
        <v>4</v>
      </c>
      <c r="C62" s="308">
        <f t="shared" si="4"/>
        <v>5</v>
      </c>
      <c r="D62" s="308">
        <f t="shared" si="5"/>
        <v>3</v>
      </c>
      <c r="E62" s="308">
        <f t="shared" si="5"/>
        <v>2</v>
      </c>
      <c r="F62" s="308">
        <f t="shared" si="6"/>
        <v>5</v>
      </c>
      <c r="G62" s="308">
        <v>3</v>
      </c>
      <c r="H62" s="308">
        <v>2</v>
      </c>
      <c r="I62" s="423" t="s">
        <v>266</v>
      </c>
      <c r="J62" s="423" t="s">
        <v>266</v>
      </c>
      <c r="K62" s="423" t="s">
        <v>266</v>
      </c>
      <c r="L62" s="919">
        <v>1</v>
      </c>
      <c r="M62" s="441"/>
    </row>
    <row r="63" spans="1:13" s="233" customFormat="1" ht="18" customHeight="1">
      <c r="A63" s="232" t="s">
        <v>268</v>
      </c>
      <c r="B63" s="442">
        <f aca="true" t="shared" si="7" ref="B63:L63">SUM(B64:B71)</f>
        <v>956</v>
      </c>
      <c r="C63" s="310">
        <f>SUM(C64:C71,I63)</f>
        <v>1815</v>
      </c>
      <c r="D63" s="310">
        <f>SUM(D64:D71,J63)</f>
        <v>1000</v>
      </c>
      <c r="E63" s="310">
        <f>SUM(E64:E71,K63)</f>
        <v>815</v>
      </c>
      <c r="F63" s="310">
        <f t="shared" si="7"/>
        <v>1663</v>
      </c>
      <c r="G63" s="310">
        <f t="shared" si="7"/>
        <v>878</v>
      </c>
      <c r="H63" s="310">
        <f t="shared" si="7"/>
        <v>785</v>
      </c>
      <c r="I63" s="420">
        <f>SUM(J63:K63)</f>
        <v>152</v>
      </c>
      <c r="J63" s="310">
        <v>122</v>
      </c>
      <c r="K63" s="310">
        <v>30</v>
      </c>
      <c r="L63" s="443">
        <f t="shared" si="7"/>
        <v>593</v>
      </c>
      <c r="M63" s="444" t="s">
        <v>269</v>
      </c>
    </row>
    <row r="64" spans="1:13" s="228" customFormat="1" ht="18" customHeight="1">
      <c r="A64" s="231" t="s">
        <v>270</v>
      </c>
      <c r="B64" s="445">
        <v>122</v>
      </c>
      <c r="C64" s="308">
        <f aca="true" t="shared" si="8" ref="C64:C71">SUM(D64:E64)</f>
        <v>227</v>
      </c>
      <c r="D64" s="308">
        <f>SUM(G64,J64)</f>
        <v>108</v>
      </c>
      <c r="E64" s="308">
        <f>SUM(H64,K64)</f>
        <v>119</v>
      </c>
      <c r="F64" s="308">
        <f>SUM(G64:H64)</f>
        <v>227</v>
      </c>
      <c r="G64" s="308">
        <v>108</v>
      </c>
      <c r="H64" s="308">
        <v>119</v>
      </c>
      <c r="I64" s="423" t="s">
        <v>266</v>
      </c>
      <c r="J64" s="423" t="s">
        <v>560</v>
      </c>
      <c r="K64" s="423" t="s">
        <v>560</v>
      </c>
      <c r="L64" s="446">
        <v>83</v>
      </c>
      <c r="M64" s="424"/>
    </row>
    <row r="65" spans="1:13" s="228" customFormat="1" ht="18" customHeight="1">
      <c r="A65" s="231" t="s">
        <v>271</v>
      </c>
      <c r="B65" s="445">
        <v>119</v>
      </c>
      <c r="C65" s="308">
        <f t="shared" si="8"/>
        <v>198</v>
      </c>
      <c r="D65" s="308">
        <f aca="true" t="shared" si="9" ref="D65:E71">SUM(G65,J65)</f>
        <v>91</v>
      </c>
      <c r="E65" s="308">
        <f t="shared" si="9"/>
        <v>107</v>
      </c>
      <c r="F65" s="308">
        <f aca="true" t="shared" si="10" ref="F65:F71">SUM(G65:H65)</f>
        <v>198</v>
      </c>
      <c r="G65" s="308">
        <v>91</v>
      </c>
      <c r="H65" s="308">
        <v>107</v>
      </c>
      <c r="I65" s="423" t="s">
        <v>266</v>
      </c>
      <c r="J65" s="423" t="s">
        <v>560</v>
      </c>
      <c r="K65" s="423" t="s">
        <v>560</v>
      </c>
      <c r="L65" s="446">
        <v>72</v>
      </c>
      <c r="M65" s="424"/>
    </row>
    <row r="66" spans="1:13" s="228" customFormat="1" ht="18" customHeight="1">
      <c r="A66" s="231" t="s">
        <v>272</v>
      </c>
      <c r="B66" s="445">
        <v>85</v>
      </c>
      <c r="C66" s="308">
        <f t="shared" si="8"/>
        <v>162</v>
      </c>
      <c r="D66" s="308">
        <f t="shared" si="9"/>
        <v>74</v>
      </c>
      <c r="E66" s="308">
        <f t="shared" si="9"/>
        <v>88</v>
      </c>
      <c r="F66" s="308">
        <f t="shared" si="10"/>
        <v>162</v>
      </c>
      <c r="G66" s="308">
        <v>74</v>
      </c>
      <c r="H66" s="308">
        <v>88</v>
      </c>
      <c r="I66" s="423" t="s">
        <v>266</v>
      </c>
      <c r="J66" s="423" t="s">
        <v>560</v>
      </c>
      <c r="K66" s="423" t="s">
        <v>560</v>
      </c>
      <c r="L66" s="446">
        <v>57</v>
      </c>
      <c r="M66" s="424"/>
    </row>
    <row r="67" spans="1:13" s="228" customFormat="1" ht="18" customHeight="1">
      <c r="A67" s="231" t="s">
        <v>273</v>
      </c>
      <c r="B67" s="445">
        <v>43</v>
      </c>
      <c r="C67" s="308">
        <f t="shared" si="8"/>
        <v>70</v>
      </c>
      <c r="D67" s="308">
        <f t="shared" si="9"/>
        <v>31</v>
      </c>
      <c r="E67" s="308">
        <f t="shared" si="9"/>
        <v>39</v>
      </c>
      <c r="F67" s="308">
        <f t="shared" si="10"/>
        <v>70</v>
      </c>
      <c r="G67" s="308">
        <v>31</v>
      </c>
      <c r="H67" s="308">
        <v>39</v>
      </c>
      <c r="I67" s="423" t="s">
        <v>266</v>
      </c>
      <c r="J67" s="423" t="s">
        <v>560</v>
      </c>
      <c r="K67" s="423" t="s">
        <v>560</v>
      </c>
      <c r="L67" s="446">
        <v>28</v>
      </c>
      <c r="M67" s="447"/>
    </row>
    <row r="68" spans="1:13" s="228" customFormat="1" ht="18" customHeight="1">
      <c r="A68" s="231" t="s">
        <v>274</v>
      </c>
      <c r="B68" s="445">
        <v>136</v>
      </c>
      <c r="C68" s="308">
        <f t="shared" si="8"/>
        <v>243</v>
      </c>
      <c r="D68" s="308">
        <f t="shared" si="9"/>
        <v>126</v>
      </c>
      <c r="E68" s="308">
        <f t="shared" si="9"/>
        <v>117</v>
      </c>
      <c r="F68" s="308">
        <f t="shared" si="10"/>
        <v>243</v>
      </c>
      <c r="G68" s="308">
        <v>126</v>
      </c>
      <c r="H68" s="308">
        <v>117</v>
      </c>
      <c r="I68" s="423" t="s">
        <v>266</v>
      </c>
      <c r="J68" s="423" t="s">
        <v>560</v>
      </c>
      <c r="K68" s="423" t="s">
        <v>560</v>
      </c>
      <c r="L68" s="446">
        <v>103</v>
      </c>
      <c r="M68" s="424"/>
    </row>
    <row r="69" spans="1:13" s="228" customFormat="1" ht="18" customHeight="1">
      <c r="A69" s="234" t="s">
        <v>275</v>
      </c>
      <c r="B69" s="445">
        <v>53</v>
      </c>
      <c r="C69" s="308">
        <f t="shared" si="8"/>
        <v>116</v>
      </c>
      <c r="D69" s="308">
        <f t="shared" si="9"/>
        <v>56</v>
      </c>
      <c r="E69" s="308">
        <f t="shared" si="9"/>
        <v>60</v>
      </c>
      <c r="F69" s="308">
        <f t="shared" si="10"/>
        <v>116</v>
      </c>
      <c r="G69" s="308">
        <v>56</v>
      </c>
      <c r="H69" s="308">
        <v>60</v>
      </c>
      <c r="I69" s="423" t="s">
        <v>266</v>
      </c>
      <c r="J69" s="423" t="s">
        <v>560</v>
      </c>
      <c r="K69" s="423" t="s">
        <v>560</v>
      </c>
      <c r="L69" s="446">
        <v>42</v>
      </c>
      <c r="M69" s="424"/>
    </row>
    <row r="70" spans="1:13" s="228" customFormat="1" ht="17.25" customHeight="1">
      <c r="A70" s="231" t="s">
        <v>276</v>
      </c>
      <c r="B70" s="445">
        <v>290</v>
      </c>
      <c r="C70" s="308">
        <f t="shared" si="8"/>
        <v>452</v>
      </c>
      <c r="D70" s="308">
        <f t="shared" si="9"/>
        <v>288</v>
      </c>
      <c r="E70" s="308">
        <f t="shared" si="9"/>
        <v>164</v>
      </c>
      <c r="F70" s="308">
        <f t="shared" si="10"/>
        <v>452</v>
      </c>
      <c r="G70" s="308">
        <v>288</v>
      </c>
      <c r="H70" s="308">
        <v>164</v>
      </c>
      <c r="I70" s="423" t="s">
        <v>266</v>
      </c>
      <c r="J70" s="423" t="s">
        <v>560</v>
      </c>
      <c r="K70" s="423" t="s">
        <v>560</v>
      </c>
      <c r="L70" s="446">
        <v>127</v>
      </c>
      <c r="M70" s="448"/>
    </row>
    <row r="71" spans="1:13" s="228" customFormat="1" ht="18" customHeight="1">
      <c r="A71" s="231" t="s">
        <v>277</v>
      </c>
      <c r="B71" s="445">
        <v>108</v>
      </c>
      <c r="C71" s="308">
        <f t="shared" si="8"/>
        <v>195</v>
      </c>
      <c r="D71" s="308">
        <f t="shared" si="9"/>
        <v>104</v>
      </c>
      <c r="E71" s="308">
        <f t="shared" si="9"/>
        <v>91</v>
      </c>
      <c r="F71" s="308">
        <f t="shared" si="10"/>
        <v>195</v>
      </c>
      <c r="G71" s="308">
        <v>104</v>
      </c>
      <c r="H71" s="308">
        <v>91</v>
      </c>
      <c r="I71" s="423" t="s">
        <v>266</v>
      </c>
      <c r="J71" s="423" t="s">
        <v>560</v>
      </c>
      <c r="K71" s="423" t="s">
        <v>560</v>
      </c>
      <c r="L71" s="446">
        <v>81</v>
      </c>
      <c r="M71" s="448"/>
    </row>
    <row r="72" spans="1:13" s="233" customFormat="1" ht="18" customHeight="1">
      <c r="A72" s="250" t="s">
        <v>513</v>
      </c>
      <c r="B72" s="449">
        <f>SUM(B73:B83,B98:B105)</f>
        <v>2537</v>
      </c>
      <c r="C72" s="449">
        <f>SUM(C73:C83,C98:C105,I72)</f>
        <v>5565</v>
      </c>
      <c r="D72" s="449">
        <f>SUM(D73:D83,D98:D105,J72)</f>
        <v>3009</v>
      </c>
      <c r="E72" s="449">
        <f>SUM(E73:E83,E98:E105,K72)</f>
        <v>2556</v>
      </c>
      <c r="F72" s="449">
        <f>SUM(F73:F83,F98:F105)</f>
        <v>5332</v>
      </c>
      <c r="G72" s="449">
        <f>SUM(G73:G83,G98:G105)</f>
        <v>2812</v>
      </c>
      <c r="H72" s="449">
        <f>SUM(H73:H83,H98:H105)</f>
        <v>2520</v>
      </c>
      <c r="I72" s="420">
        <f>SUM(J72:K72)</f>
        <v>233</v>
      </c>
      <c r="J72" s="449">
        <v>197</v>
      </c>
      <c r="K72" s="449">
        <v>36</v>
      </c>
      <c r="L72" s="449">
        <f>SUM(L73:L83,L98:L105)</f>
        <v>1670</v>
      </c>
      <c r="M72" s="444" t="s">
        <v>278</v>
      </c>
    </row>
    <row r="73" spans="1:13" s="228" customFormat="1" ht="18" customHeight="1">
      <c r="A73" s="227" t="s">
        <v>279</v>
      </c>
      <c r="B73" s="445">
        <v>239</v>
      </c>
      <c r="C73" s="308">
        <f>SUM(D73:E73)</f>
        <v>449</v>
      </c>
      <c r="D73" s="308">
        <f>SUM(G73,J73)</f>
        <v>231</v>
      </c>
      <c r="E73" s="308">
        <f>SUM(H73,K73)</f>
        <v>218</v>
      </c>
      <c r="F73" s="308">
        <f>SUM(G73:H73)</f>
        <v>449</v>
      </c>
      <c r="G73" s="308">
        <v>231</v>
      </c>
      <c r="H73" s="308">
        <v>218</v>
      </c>
      <c r="I73" s="423" t="s">
        <v>266</v>
      </c>
      <c r="J73" s="423" t="s">
        <v>266</v>
      </c>
      <c r="K73" s="423" t="s">
        <v>266</v>
      </c>
      <c r="L73" s="446">
        <v>122</v>
      </c>
      <c r="M73" s="424"/>
    </row>
    <row r="74" spans="1:13" s="228" customFormat="1" ht="18" customHeight="1">
      <c r="A74" s="227" t="s">
        <v>156</v>
      </c>
      <c r="B74" s="445">
        <v>209</v>
      </c>
      <c r="C74" s="308">
        <f aca="true" t="shared" si="11" ref="C74:C83">SUM(D74:E74)</f>
        <v>408</v>
      </c>
      <c r="D74" s="308">
        <f aca="true" t="shared" si="12" ref="D74:E83">SUM(G74,J74)</f>
        <v>213</v>
      </c>
      <c r="E74" s="308">
        <f t="shared" si="12"/>
        <v>195</v>
      </c>
      <c r="F74" s="308">
        <f aca="true" t="shared" si="13" ref="F74:F83">SUM(G74:H74)</f>
        <v>408</v>
      </c>
      <c r="G74" s="308">
        <v>213</v>
      </c>
      <c r="H74" s="308">
        <v>195</v>
      </c>
      <c r="I74" s="423" t="s">
        <v>266</v>
      </c>
      <c r="J74" s="423" t="s">
        <v>564</v>
      </c>
      <c r="K74" s="423" t="s">
        <v>266</v>
      </c>
      <c r="L74" s="446">
        <v>146</v>
      </c>
      <c r="M74" s="424"/>
    </row>
    <row r="75" spans="1:13" s="228" customFormat="1" ht="18" customHeight="1">
      <c r="A75" s="227" t="s">
        <v>157</v>
      </c>
      <c r="B75" s="445">
        <v>104</v>
      </c>
      <c r="C75" s="308">
        <f t="shared" si="11"/>
        <v>199</v>
      </c>
      <c r="D75" s="308">
        <f t="shared" si="12"/>
        <v>109</v>
      </c>
      <c r="E75" s="308">
        <f t="shared" si="12"/>
        <v>90</v>
      </c>
      <c r="F75" s="308">
        <f t="shared" si="13"/>
        <v>199</v>
      </c>
      <c r="G75" s="308">
        <v>109</v>
      </c>
      <c r="H75" s="308">
        <v>90</v>
      </c>
      <c r="I75" s="423" t="s">
        <v>266</v>
      </c>
      <c r="J75" s="423" t="s">
        <v>266</v>
      </c>
      <c r="K75" s="423" t="s">
        <v>266</v>
      </c>
      <c r="L75" s="446">
        <v>82</v>
      </c>
      <c r="M75" s="424"/>
    </row>
    <row r="76" spans="1:13" s="228" customFormat="1" ht="18" customHeight="1">
      <c r="A76" s="227" t="s">
        <v>280</v>
      </c>
      <c r="B76" s="445">
        <v>147</v>
      </c>
      <c r="C76" s="308">
        <f t="shared" si="11"/>
        <v>296</v>
      </c>
      <c r="D76" s="308">
        <f t="shared" si="12"/>
        <v>145</v>
      </c>
      <c r="E76" s="308">
        <f t="shared" si="12"/>
        <v>151</v>
      </c>
      <c r="F76" s="308">
        <f t="shared" si="13"/>
        <v>296</v>
      </c>
      <c r="G76" s="308">
        <v>145</v>
      </c>
      <c r="H76" s="308">
        <v>151</v>
      </c>
      <c r="I76" s="423" t="s">
        <v>266</v>
      </c>
      <c r="J76" s="423" t="s">
        <v>266</v>
      </c>
      <c r="K76" s="423" t="s">
        <v>266</v>
      </c>
      <c r="L76" s="446">
        <v>92</v>
      </c>
      <c r="M76" s="447"/>
    </row>
    <row r="77" spans="1:13" s="228" customFormat="1" ht="18" customHeight="1">
      <c r="A77" s="227" t="s">
        <v>158</v>
      </c>
      <c r="B77" s="445">
        <v>229</v>
      </c>
      <c r="C77" s="308">
        <f t="shared" si="11"/>
        <v>448</v>
      </c>
      <c r="D77" s="308">
        <f t="shared" si="12"/>
        <v>252</v>
      </c>
      <c r="E77" s="308">
        <f t="shared" si="12"/>
        <v>196</v>
      </c>
      <c r="F77" s="308">
        <f t="shared" si="13"/>
        <v>448</v>
      </c>
      <c r="G77" s="308">
        <v>252</v>
      </c>
      <c r="H77" s="308">
        <v>196</v>
      </c>
      <c r="I77" s="423" t="s">
        <v>266</v>
      </c>
      <c r="J77" s="423" t="s">
        <v>266</v>
      </c>
      <c r="K77" s="423" t="s">
        <v>564</v>
      </c>
      <c r="L77" s="446">
        <v>110</v>
      </c>
      <c r="M77" s="424"/>
    </row>
    <row r="78" spans="1:13" s="228" customFormat="1" ht="18" customHeight="1">
      <c r="A78" s="227" t="s">
        <v>159</v>
      </c>
      <c r="B78" s="445">
        <v>62</v>
      </c>
      <c r="C78" s="308">
        <f t="shared" si="11"/>
        <v>127</v>
      </c>
      <c r="D78" s="308">
        <f t="shared" si="12"/>
        <v>64</v>
      </c>
      <c r="E78" s="308">
        <f t="shared" si="12"/>
        <v>63</v>
      </c>
      <c r="F78" s="308">
        <f t="shared" si="13"/>
        <v>127</v>
      </c>
      <c r="G78" s="308">
        <v>64</v>
      </c>
      <c r="H78" s="308">
        <v>63</v>
      </c>
      <c r="I78" s="423" t="s">
        <v>266</v>
      </c>
      <c r="J78" s="423" t="s">
        <v>266</v>
      </c>
      <c r="K78" s="423" t="s">
        <v>266</v>
      </c>
      <c r="L78" s="446">
        <v>71</v>
      </c>
      <c r="M78" s="424"/>
    </row>
    <row r="79" spans="1:13" s="228" customFormat="1" ht="18" customHeight="1">
      <c r="A79" s="227" t="s">
        <v>281</v>
      </c>
      <c r="B79" s="445">
        <v>66</v>
      </c>
      <c r="C79" s="308">
        <f t="shared" si="11"/>
        <v>136</v>
      </c>
      <c r="D79" s="308">
        <f t="shared" si="12"/>
        <v>66</v>
      </c>
      <c r="E79" s="308">
        <f t="shared" si="12"/>
        <v>70</v>
      </c>
      <c r="F79" s="308">
        <f t="shared" si="13"/>
        <v>136</v>
      </c>
      <c r="G79" s="308">
        <v>66</v>
      </c>
      <c r="H79" s="308">
        <v>70</v>
      </c>
      <c r="I79" s="423" t="s">
        <v>266</v>
      </c>
      <c r="J79" s="423" t="s">
        <v>266</v>
      </c>
      <c r="K79" s="423" t="s">
        <v>266</v>
      </c>
      <c r="L79" s="446">
        <v>55</v>
      </c>
      <c r="M79" s="424"/>
    </row>
    <row r="80" spans="1:13" s="228" customFormat="1" ht="18" customHeight="1">
      <c r="A80" s="227" t="s">
        <v>282</v>
      </c>
      <c r="B80" s="445">
        <v>135</v>
      </c>
      <c r="C80" s="308">
        <f t="shared" si="11"/>
        <v>241</v>
      </c>
      <c r="D80" s="308">
        <f t="shared" si="12"/>
        <v>121</v>
      </c>
      <c r="E80" s="308">
        <f t="shared" si="12"/>
        <v>120</v>
      </c>
      <c r="F80" s="308">
        <f t="shared" si="13"/>
        <v>241</v>
      </c>
      <c r="G80" s="308">
        <v>121</v>
      </c>
      <c r="H80" s="308">
        <v>120</v>
      </c>
      <c r="I80" s="423" t="s">
        <v>266</v>
      </c>
      <c r="J80" s="423" t="s">
        <v>266</v>
      </c>
      <c r="K80" s="423" t="s">
        <v>266</v>
      </c>
      <c r="L80" s="446">
        <v>100</v>
      </c>
      <c r="M80" s="448"/>
    </row>
    <row r="81" spans="1:13" s="228" customFormat="1" ht="18" customHeight="1">
      <c r="A81" s="227" t="s">
        <v>160</v>
      </c>
      <c r="B81" s="445">
        <v>158</v>
      </c>
      <c r="C81" s="308">
        <f t="shared" si="11"/>
        <v>264</v>
      </c>
      <c r="D81" s="308">
        <f t="shared" si="12"/>
        <v>141</v>
      </c>
      <c r="E81" s="308">
        <f t="shared" si="12"/>
        <v>123</v>
      </c>
      <c r="F81" s="308">
        <f t="shared" si="13"/>
        <v>264</v>
      </c>
      <c r="G81" s="308">
        <v>141</v>
      </c>
      <c r="H81" s="308">
        <v>123</v>
      </c>
      <c r="I81" s="423" t="s">
        <v>266</v>
      </c>
      <c r="J81" s="423" t="s">
        <v>564</v>
      </c>
      <c r="K81" s="423" t="s">
        <v>266</v>
      </c>
      <c r="L81" s="446">
        <v>86</v>
      </c>
      <c r="M81" s="448"/>
    </row>
    <row r="82" spans="1:13" s="228" customFormat="1" ht="18" customHeight="1">
      <c r="A82" s="227" t="s">
        <v>161</v>
      </c>
      <c r="B82" s="445">
        <v>96</v>
      </c>
      <c r="C82" s="308">
        <f t="shared" si="11"/>
        <v>197</v>
      </c>
      <c r="D82" s="308">
        <f t="shared" si="12"/>
        <v>98</v>
      </c>
      <c r="E82" s="308">
        <f t="shared" si="12"/>
        <v>99</v>
      </c>
      <c r="F82" s="308">
        <f t="shared" si="13"/>
        <v>197</v>
      </c>
      <c r="G82" s="308">
        <v>98</v>
      </c>
      <c r="H82" s="308">
        <v>99</v>
      </c>
      <c r="I82" s="423" t="s">
        <v>266</v>
      </c>
      <c r="J82" s="423" t="s">
        <v>266</v>
      </c>
      <c r="K82" s="423" t="s">
        <v>266</v>
      </c>
      <c r="L82" s="446">
        <v>69</v>
      </c>
      <c r="M82" s="424"/>
    </row>
    <row r="83" spans="1:16" s="230" customFormat="1" ht="18" customHeight="1" thickBot="1">
      <c r="A83" s="229" t="s">
        <v>283</v>
      </c>
      <c r="B83" s="450">
        <v>79</v>
      </c>
      <c r="C83" s="309">
        <f t="shared" si="11"/>
        <v>175</v>
      </c>
      <c r="D83" s="309">
        <f t="shared" si="12"/>
        <v>95</v>
      </c>
      <c r="E83" s="309">
        <f t="shared" si="12"/>
        <v>80</v>
      </c>
      <c r="F83" s="309">
        <f t="shared" si="13"/>
        <v>175</v>
      </c>
      <c r="G83" s="309">
        <v>95</v>
      </c>
      <c r="H83" s="309">
        <v>80</v>
      </c>
      <c r="I83" s="426" t="s">
        <v>266</v>
      </c>
      <c r="J83" s="426" t="s">
        <v>266</v>
      </c>
      <c r="K83" s="426" t="s">
        <v>266</v>
      </c>
      <c r="L83" s="451">
        <v>57</v>
      </c>
      <c r="M83" s="427"/>
      <c r="N83" s="228"/>
      <c r="O83" s="228"/>
      <c r="P83" s="228"/>
    </row>
    <row r="84" spans="1:13" s="433" customFormat="1" ht="12" customHeight="1">
      <c r="A84" s="688" t="s">
        <v>856</v>
      </c>
      <c r="B84" s="429"/>
      <c r="C84" s="430"/>
      <c r="D84" s="430"/>
      <c r="E84" s="430"/>
      <c r="F84" s="430"/>
      <c r="G84" s="971" t="s">
        <v>811</v>
      </c>
      <c r="H84" s="971"/>
      <c r="I84" s="971"/>
      <c r="J84" s="971"/>
      <c r="K84" s="430"/>
      <c r="L84" s="431"/>
      <c r="M84" s="432"/>
    </row>
    <row r="85" spans="1:13" s="433" customFormat="1" ht="12" customHeight="1">
      <c r="A85" s="428" t="s">
        <v>857</v>
      </c>
      <c r="B85" s="429"/>
      <c r="C85" s="430"/>
      <c r="D85" s="430"/>
      <c r="E85" s="430"/>
      <c r="F85" s="430"/>
      <c r="G85" s="691" t="s">
        <v>828</v>
      </c>
      <c r="H85" s="691"/>
      <c r="I85" s="691"/>
      <c r="J85" s="691"/>
      <c r="K85" s="430"/>
      <c r="L85" s="431"/>
      <c r="M85" s="432"/>
    </row>
    <row r="86" spans="1:13" s="433" customFormat="1" ht="12" customHeight="1">
      <c r="A86" s="428" t="s">
        <v>853</v>
      </c>
      <c r="B86" s="429"/>
      <c r="C86" s="430"/>
      <c r="D86" s="430"/>
      <c r="E86" s="430"/>
      <c r="F86" s="430"/>
      <c r="G86" s="691"/>
      <c r="H86" s="691"/>
      <c r="I86" s="691"/>
      <c r="J86" s="691"/>
      <c r="K86" s="430"/>
      <c r="L86" s="431"/>
      <c r="M86" s="432"/>
    </row>
    <row r="87" spans="1:13" s="433" customFormat="1" ht="12" customHeight="1">
      <c r="A87" s="434" t="s">
        <v>858</v>
      </c>
      <c r="B87" s="435"/>
      <c r="C87" s="435"/>
      <c r="D87" s="435"/>
      <c r="E87" s="435"/>
      <c r="F87" s="435"/>
      <c r="G87" s="970" t="s">
        <v>859</v>
      </c>
      <c r="H87" s="970"/>
      <c r="I87" s="970"/>
      <c r="J87" s="970"/>
      <c r="K87" s="970"/>
      <c r="L87" s="970"/>
      <c r="M87" s="434"/>
    </row>
    <row r="88" spans="1:13" s="716" customFormat="1" ht="12" customHeight="1">
      <c r="A88" s="715" t="s">
        <v>879</v>
      </c>
      <c r="B88" s="743"/>
      <c r="C88" s="744"/>
      <c r="D88" s="743"/>
      <c r="E88" s="743"/>
      <c r="F88" s="743"/>
      <c r="G88" s="743"/>
      <c r="H88" s="743"/>
      <c r="I88" s="743"/>
      <c r="J88" s="745"/>
      <c r="K88" s="745"/>
      <c r="M88" s="718" t="s">
        <v>284</v>
      </c>
    </row>
    <row r="89" spans="1:13" s="205" customFormat="1" ht="12" customHeight="1">
      <c r="A89" s="211"/>
      <c r="B89" s="721"/>
      <c r="C89" s="722"/>
      <c r="D89" s="721"/>
      <c r="E89" s="721"/>
      <c r="F89" s="721"/>
      <c r="G89" s="721"/>
      <c r="H89" s="721"/>
      <c r="I89" s="721"/>
      <c r="J89" s="721"/>
      <c r="K89" s="721"/>
      <c r="M89" s="206"/>
    </row>
    <row r="90" spans="1:13" s="235" customFormat="1" ht="24" customHeight="1">
      <c r="A90" s="972" t="s">
        <v>741</v>
      </c>
      <c r="B90" s="972"/>
      <c r="C90" s="972"/>
      <c r="D90" s="972"/>
      <c r="E90" s="972"/>
      <c r="F90" s="972"/>
      <c r="G90" s="973" t="s">
        <v>742</v>
      </c>
      <c r="H90" s="973"/>
      <c r="I90" s="973"/>
      <c r="J90" s="973"/>
      <c r="K90" s="973"/>
      <c r="L90" s="973"/>
      <c r="M90" s="973"/>
    </row>
    <row r="91" spans="1:13" s="247" customFormat="1" ht="12" customHeight="1">
      <c r="A91" s="719"/>
      <c r="B91" s="719"/>
      <c r="C91" s="719"/>
      <c r="D91" s="719"/>
      <c r="E91" s="719"/>
      <c r="F91" s="719"/>
      <c r="G91" s="720"/>
      <c r="H91" s="720"/>
      <c r="I91" s="720"/>
      <c r="J91" s="720"/>
      <c r="K91" s="720"/>
      <c r="L91" s="205"/>
      <c r="M91" s="720"/>
    </row>
    <row r="92" spans="1:13" ht="12" customHeight="1">
      <c r="A92" s="214" t="s">
        <v>855</v>
      </c>
      <c r="C92" s="224"/>
      <c r="D92" s="145"/>
      <c r="E92" s="145"/>
      <c r="F92" s="145"/>
      <c r="G92" s="146"/>
      <c r="H92" s="146"/>
      <c r="I92" s="146"/>
      <c r="J92" s="146"/>
      <c r="K92" s="146"/>
      <c r="M92" s="224"/>
    </row>
    <row r="93" spans="1:13" s="732" customFormat="1" ht="12" customHeight="1" thickBot="1">
      <c r="A93" s="732" t="s">
        <v>843</v>
      </c>
      <c r="B93" s="739"/>
      <c r="C93" s="739"/>
      <c r="D93" s="739"/>
      <c r="E93" s="739"/>
      <c r="F93" s="739"/>
      <c r="G93" s="739"/>
      <c r="H93" s="739"/>
      <c r="I93" s="739"/>
      <c r="J93" s="739"/>
      <c r="K93" s="739"/>
      <c r="L93" s="712"/>
      <c r="M93" s="740" t="s">
        <v>6</v>
      </c>
    </row>
    <row r="94" spans="1:13" ht="17.25" customHeight="1">
      <c r="A94" s="405"/>
      <c r="B94" s="406" t="s">
        <v>635</v>
      </c>
      <c r="C94" s="376" t="s">
        <v>599</v>
      </c>
      <c r="D94" s="377"/>
      <c r="E94" s="377"/>
      <c r="F94" s="377"/>
      <c r="G94" s="376" t="s">
        <v>1003</v>
      </c>
      <c r="H94" s="377"/>
      <c r="I94" s="377"/>
      <c r="J94" s="377"/>
      <c r="K94" s="379"/>
      <c r="L94" s="974" t="s">
        <v>826</v>
      </c>
      <c r="M94" s="407"/>
    </row>
    <row r="95" spans="1:13" ht="17.25" customHeight="1">
      <c r="A95" s="408" t="s">
        <v>622</v>
      </c>
      <c r="B95" s="409"/>
      <c r="C95" s="382" t="s">
        <v>827</v>
      </c>
      <c r="D95" s="383"/>
      <c r="E95" s="384"/>
      <c r="F95" s="385" t="s">
        <v>483</v>
      </c>
      <c r="G95" s="386"/>
      <c r="H95" s="387"/>
      <c r="I95" s="382" t="s">
        <v>484</v>
      </c>
      <c r="J95" s="388"/>
      <c r="K95" s="387"/>
      <c r="L95" s="975"/>
      <c r="M95" s="410" t="s">
        <v>262</v>
      </c>
    </row>
    <row r="96" spans="1:13" ht="17.25" customHeight="1">
      <c r="A96" s="411" t="s">
        <v>623</v>
      </c>
      <c r="B96" s="409"/>
      <c r="C96" s="390"/>
      <c r="D96" s="391" t="s">
        <v>602</v>
      </c>
      <c r="E96" s="391" t="s">
        <v>603</v>
      </c>
      <c r="F96" s="392"/>
      <c r="G96" s="391" t="s">
        <v>602</v>
      </c>
      <c r="H96" s="393" t="s">
        <v>603</v>
      </c>
      <c r="I96" s="394"/>
      <c r="J96" s="395" t="s">
        <v>602</v>
      </c>
      <c r="K96" s="381" t="s">
        <v>603</v>
      </c>
      <c r="L96" s="975"/>
      <c r="M96" s="412" t="s">
        <v>263</v>
      </c>
    </row>
    <row r="97" spans="1:13" ht="17.25" customHeight="1">
      <c r="A97" s="895"/>
      <c r="B97" s="413" t="s">
        <v>35</v>
      </c>
      <c r="C97" s="397" t="s">
        <v>486</v>
      </c>
      <c r="D97" s="396" t="s">
        <v>63</v>
      </c>
      <c r="E97" s="396" t="s">
        <v>64</v>
      </c>
      <c r="F97" s="398" t="s">
        <v>60</v>
      </c>
      <c r="G97" s="396" t="s">
        <v>63</v>
      </c>
      <c r="H97" s="397" t="s">
        <v>64</v>
      </c>
      <c r="I97" s="397" t="s">
        <v>33</v>
      </c>
      <c r="J97" s="399" t="s">
        <v>63</v>
      </c>
      <c r="K97" s="396" t="s">
        <v>64</v>
      </c>
      <c r="L97" s="976"/>
      <c r="M97" s="414"/>
    </row>
    <row r="98" spans="1:13" s="228" customFormat="1" ht="18.75" customHeight="1">
      <c r="A98" s="227" t="s">
        <v>285</v>
      </c>
      <c r="B98" s="456">
        <v>112</v>
      </c>
      <c r="C98" s="311">
        <f>SUM(D98:E98)</f>
        <v>227</v>
      </c>
      <c r="D98" s="311">
        <f>SUM(G98,J98)</f>
        <v>119</v>
      </c>
      <c r="E98" s="311">
        <f>SUM(H98,K98)</f>
        <v>108</v>
      </c>
      <c r="F98" s="311">
        <f>SUM(G98:H98)</f>
        <v>227</v>
      </c>
      <c r="G98" s="311">
        <v>119</v>
      </c>
      <c r="H98" s="311">
        <v>108</v>
      </c>
      <c r="I98" s="457" t="s">
        <v>266</v>
      </c>
      <c r="J98" s="457" t="s">
        <v>266</v>
      </c>
      <c r="K98" s="457" t="s">
        <v>266</v>
      </c>
      <c r="L98" s="458">
        <v>68</v>
      </c>
      <c r="M98" s="459"/>
    </row>
    <row r="99" spans="1:13" s="228" customFormat="1" ht="18.75" customHeight="1">
      <c r="A99" s="227" t="s">
        <v>286</v>
      </c>
      <c r="B99" s="445">
        <v>183</v>
      </c>
      <c r="C99" s="308">
        <f aca="true" t="shared" si="14" ref="C99:C105">SUM(D99:E99)</f>
        <v>362</v>
      </c>
      <c r="D99" s="308">
        <f aca="true" t="shared" si="15" ref="D99:E105">SUM(G99,J99)</f>
        <v>199</v>
      </c>
      <c r="E99" s="308">
        <f t="shared" si="15"/>
        <v>163</v>
      </c>
      <c r="F99" s="308">
        <f aca="true" t="shared" si="16" ref="F99:F105">SUM(G99:H99)</f>
        <v>362</v>
      </c>
      <c r="G99" s="308">
        <v>199</v>
      </c>
      <c r="H99" s="308">
        <v>163</v>
      </c>
      <c r="I99" s="423" t="s">
        <v>266</v>
      </c>
      <c r="J99" s="423" t="s">
        <v>565</v>
      </c>
      <c r="K99" s="423" t="s">
        <v>565</v>
      </c>
      <c r="L99" s="446">
        <v>123</v>
      </c>
      <c r="M99" s="455"/>
    </row>
    <row r="100" spans="1:13" s="228" customFormat="1" ht="18.75" customHeight="1">
      <c r="A100" s="227" t="s">
        <v>162</v>
      </c>
      <c r="B100" s="445">
        <v>117</v>
      </c>
      <c r="C100" s="308">
        <f t="shared" si="14"/>
        <v>485</v>
      </c>
      <c r="D100" s="308">
        <f t="shared" si="15"/>
        <v>276</v>
      </c>
      <c r="E100" s="308">
        <f t="shared" si="15"/>
        <v>209</v>
      </c>
      <c r="F100" s="308">
        <f t="shared" si="16"/>
        <v>485</v>
      </c>
      <c r="G100" s="308">
        <v>276</v>
      </c>
      <c r="H100" s="308">
        <v>209</v>
      </c>
      <c r="I100" s="423" t="s">
        <v>266</v>
      </c>
      <c r="J100" s="423" t="s">
        <v>565</v>
      </c>
      <c r="K100" s="423" t="s">
        <v>565</v>
      </c>
      <c r="L100" s="446">
        <v>61</v>
      </c>
      <c r="M100" s="460"/>
    </row>
    <row r="101" spans="1:13" s="228" customFormat="1" ht="18.75" customHeight="1">
      <c r="A101" s="227" t="s">
        <v>163</v>
      </c>
      <c r="B101" s="445">
        <v>98</v>
      </c>
      <c r="C101" s="308">
        <f t="shared" si="14"/>
        <v>211</v>
      </c>
      <c r="D101" s="308">
        <f t="shared" si="15"/>
        <v>103</v>
      </c>
      <c r="E101" s="308">
        <f t="shared" si="15"/>
        <v>108</v>
      </c>
      <c r="F101" s="308">
        <f t="shared" si="16"/>
        <v>211</v>
      </c>
      <c r="G101" s="308">
        <v>103</v>
      </c>
      <c r="H101" s="308">
        <v>108</v>
      </c>
      <c r="I101" s="423" t="s">
        <v>266</v>
      </c>
      <c r="J101" s="423" t="s">
        <v>266</v>
      </c>
      <c r="K101" s="423" t="s">
        <v>565</v>
      </c>
      <c r="L101" s="446">
        <v>89</v>
      </c>
      <c r="M101" s="460"/>
    </row>
    <row r="102" spans="1:13" s="228" customFormat="1" ht="18.75" customHeight="1">
      <c r="A102" s="227" t="s">
        <v>287</v>
      </c>
      <c r="B102" s="445">
        <v>88</v>
      </c>
      <c r="C102" s="308">
        <f t="shared" si="14"/>
        <v>176</v>
      </c>
      <c r="D102" s="308">
        <f t="shared" si="15"/>
        <v>99</v>
      </c>
      <c r="E102" s="308">
        <f t="shared" si="15"/>
        <v>77</v>
      </c>
      <c r="F102" s="308">
        <f t="shared" si="16"/>
        <v>176</v>
      </c>
      <c r="G102" s="308">
        <v>99</v>
      </c>
      <c r="H102" s="308">
        <v>77</v>
      </c>
      <c r="I102" s="423" t="s">
        <v>266</v>
      </c>
      <c r="J102" s="423" t="s">
        <v>565</v>
      </c>
      <c r="K102" s="423" t="s">
        <v>565</v>
      </c>
      <c r="L102" s="446">
        <v>62</v>
      </c>
      <c r="M102" s="460"/>
    </row>
    <row r="103" spans="1:13" s="228" customFormat="1" ht="18.75" customHeight="1">
      <c r="A103" s="227" t="s">
        <v>164</v>
      </c>
      <c r="B103" s="445">
        <v>145</v>
      </c>
      <c r="C103" s="308">
        <f t="shared" si="14"/>
        <v>342</v>
      </c>
      <c r="D103" s="308">
        <f t="shared" si="15"/>
        <v>177</v>
      </c>
      <c r="E103" s="308">
        <f t="shared" si="15"/>
        <v>165</v>
      </c>
      <c r="F103" s="308">
        <f t="shared" si="16"/>
        <v>342</v>
      </c>
      <c r="G103" s="308">
        <v>177</v>
      </c>
      <c r="H103" s="308">
        <v>165</v>
      </c>
      <c r="I103" s="423" t="s">
        <v>266</v>
      </c>
      <c r="J103" s="423" t="s">
        <v>564</v>
      </c>
      <c r="K103" s="423" t="s">
        <v>565</v>
      </c>
      <c r="L103" s="446">
        <v>113</v>
      </c>
      <c r="M103" s="460"/>
    </row>
    <row r="104" spans="1:13" s="228" customFormat="1" ht="18.75" customHeight="1">
      <c r="A104" s="227" t="s">
        <v>165</v>
      </c>
      <c r="B104" s="445">
        <v>227</v>
      </c>
      <c r="C104" s="308">
        <f t="shared" si="14"/>
        <v>498</v>
      </c>
      <c r="D104" s="308">
        <f t="shared" si="15"/>
        <v>258</v>
      </c>
      <c r="E104" s="308">
        <f t="shared" si="15"/>
        <v>240</v>
      </c>
      <c r="F104" s="308">
        <f t="shared" si="16"/>
        <v>498</v>
      </c>
      <c r="G104" s="308">
        <v>258</v>
      </c>
      <c r="H104" s="308">
        <v>240</v>
      </c>
      <c r="I104" s="423" t="s">
        <v>266</v>
      </c>
      <c r="J104" s="423" t="s">
        <v>565</v>
      </c>
      <c r="K104" s="423" t="s">
        <v>565</v>
      </c>
      <c r="L104" s="446">
        <v>143</v>
      </c>
      <c r="M104" s="460"/>
    </row>
    <row r="105" spans="1:13" s="228" customFormat="1" ht="18.75" customHeight="1">
      <c r="A105" s="227" t="s">
        <v>166</v>
      </c>
      <c r="B105" s="445">
        <v>43</v>
      </c>
      <c r="C105" s="308">
        <f t="shared" si="14"/>
        <v>91</v>
      </c>
      <c r="D105" s="308">
        <f t="shared" si="15"/>
        <v>46</v>
      </c>
      <c r="E105" s="308">
        <f t="shared" si="15"/>
        <v>45</v>
      </c>
      <c r="F105" s="308">
        <f t="shared" si="16"/>
        <v>91</v>
      </c>
      <c r="G105" s="308">
        <v>46</v>
      </c>
      <c r="H105" s="308">
        <v>45</v>
      </c>
      <c r="I105" s="423" t="s">
        <v>266</v>
      </c>
      <c r="J105" s="423" t="s">
        <v>565</v>
      </c>
      <c r="K105" s="423" t="s">
        <v>266</v>
      </c>
      <c r="L105" s="446">
        <v>21</v>
      </c>
      <c r="M105" s="460"/>
    </row>
    <row r="106" spans="1:14" s="272" customFormat="1" ht="18.75" customHeight="1">
      <c r="A106" s="270" t="s">
        <v>509</v>
      </c>
      <c r="B106" s="310">
        <f>SUM(B107:B126,B141:B142)</f>
        <v>2627</v>
      </c>
      <c r="C106" s="310">
        <f>SUM(C107:C126,C141:C142,I106)</f>
        <v>5434</v>
      </c>
      <c r="D106" s="310">
        <f>SUM(D107:D126,D141:D142,J106)</f>
        <v>3108</v>
      </c>
      <c r="E106" s="310">
        <f>SUM(E107:E126,E141:E142,K106)</f>
        <v>2326</v>
      </c>
      <c r="F106" s="310">
        <f>SUM(F107:F126,F141:F142)</f>
        <v>4933</v>
      </c>
      <c r="G106" s="310">
        <f>SUM(G107:G126,G141:G142)</f>
        <v>2634</v>
      </c>
      <c r="H106" s="310">
        <f>SUM(H107:H126,H141:H142)</f>
        <v>2299</v>
      </c>
      <c r="I106" s="420">
        <f>SUM(J106:K106)</f>
        <v>501</v>
      </c>
      <c r="J106" s="310">
        <v>474</v>
      </c>
      <c r="K106" s="310">
        <v>27</v>
      </c>
      <c r="L106" s="310">
        <f>SUM(L107:L126,L141:L142)</f>
        <v>1772</v>
      </c>
      <c r="M106" s="461" t="s">
        <v>288</v>
      </c>
      <c r="N106" s="271"/>
    </row>
    <row r="107" spans="1:14" s="238" customFormat="1" ht="18" customHeight="1">
      <c r="A107" s="239" t="s">
        <v>289</v>
      </c>
      <c r="B107" s="849">
        <v>252</v>
      </c>
      <c r="C107" s="308">
        <f aca="true" t="shared" si="17" ref="C107:C126">SUM(D107:E107)</f>
        <v>444</v>
      </c>
      <c r="D107" s="308">
        <f aca="true" t="shared" si="18" ref="D107:E126">SUM(G107,J107)</f>
        <v>250</v>
      </c>
      <c r="E107" s="308">
        <f t="shared" si="18"/>
        <v>194</v>
      </c>
      <c r="F107" s="308">
        <f aca="true" t="shared" si="19" ref="F107:F126">SUM(G107:H107)</f>
        <v>444</v>
      </c>
      <c r="G107" s="308">
        <v>250</v>
      </c>
      <c r="H107" s="308">
        <v>194</v>
      </c>
      <c r="I107" s="423" t="s">
        <v>266</v>
      </c>
      <c r="J107" s="423" t="s">
        <v>266</v>
      </c>
      <c r="K107" s="423" t="s">
        <v>266</v>
      </c>
      <c r="L107" s="446">
        <v>137</v>
      </c>
      <c r="M107" s="404"/>
      <c r="N107" s="237"/>
    </row>
    <row r="108" spans="1:14" s="238" customFormat="1" ht="18.75" customHeight="1">
      <c r="A108" s="239" t="s">
        <v>290</v>
      </c>
      <c r="B108" s="849">
        <v>140</v>
      </c>
      <c r="C108" s="308">
        <f t="shared" si="17"/>
        <v>282</v>
      </c>
      <c r="D108" s="308">
        <f t="shared" si="18"/>
        <v>151</v>
      </c>
      <c r="E108" s="308">
        <f t="shared" si="18"/>
        <v>131</v>
      </c>
      <c r="F108" s="308">
        <f t="shared" si="19"/>
        <v>282</v>
      </c>
      <c r="G108" s="308">
        <v>151</v>
      </c>
      <c r="H108" s="308">
        <v>131</v>
      </c>
      <c r="I108" s="423" t="s">
        <v>266</v>
      </c>
      <c r="J108" s="423" t="s">
        <v>266</v>
      </c>
      <c r="K108" s="423" t="s">
        <v>266</v>
      </c>
      <c r="L108" s="446">
        <v>99</v>
      </c>
      <c r="M108" s="404"/>
      <c r="N108" s="237"/>
    </row>
    <row r="109" spans="1:14" s="238" customFormat="1" ht="18.75" customHeight="1">
      <c r="A109" s="239" t="s">
        <v>291</v>
      </c>
      <c r="B109" s="849">
        <v>66</v>
      </c>
      <c r="C109" s="308">
        <f t="shared" si="17"/>
        <v>120</v>
      </c>
      <c r="D109" s="308">
        <f t="shared" si="18"/>
        <v>63</v>
      </c>
      <c r="E109" s="308">
        <f t="shared" si="18"/>
        <v>57</v>
      </c>
      <c r="F109" s="308">
        <f t="shared" si="19"/>
        <v>120</v>
      </c>
      <c r="G109" s="308">
        <v>63</v>
      </c>
      <c r="H109" s="308">
        <v>57</v>
      </c>
      <c r="I109" s="423" t="s">
        <v>266</v>
      </c>
      <c r="J109" s="423" t="s">
        <v>266</v>
      </c>
      <c r="K109" s="423" t="s">
        <v>266</v>
      </c>
      <c r="L109" s="446">
        <v>53</v>
      </c>
      <c r="M109" s="404"/>
      <c r="N109" s="237"/>
    </row>
    <row r="110" spans="1:14" s="238" customFormat="1" ht="18.75" customHeight="1">
      <c r="A110" s="239" t="s">
        <v>292</v>
      </c>
      <c r="B110" s="849">
        <v>108</v>
      </c>
      <c r="C110" s="308">
        <f t="shared" si="17"/>
        <v>195</v>
      </c>
      <c r="D110" s="308">
        <f t="shared" si="18"/>
        <v>102</v>
      </c>
      <c r="E110" s="308">
        <f t="shared" si="18"/>
        <v>93</v>
      </c>
      <c r="F110" s="308">
        <f t="shared" si="19"/>
        <v>195</v>
      </c>
      <c r="G110" s="308">
        <v>102</v>
      </c>
      <c r="H110" s="308">
        <v>93</v>
      </c>
      <c r="I110" s="423" t="s">
        <v>266</v>
      </c>
      <c r="J110" s="423" t="s">
        <v>266</v>
      </c>
      <c r="K110" s="423" t="s">
        <v>266</v>
      </c>
      <c r="L110" s="446">
        <v>69</v>
      </c>
      <c r="M110" s="462"/>
      <c r="N110" s="237"/>
    </row>
    <row r="111" spans="1:14" s="238" customFormat="1" ht="18.75" customHeight="1">
      <c r="A111" s="239" t="s">
        <v>293</v>
      </c>
      <c r="B111" s="849">
        <v>104</v>
      </c>
      <c r="C111" s="308">
        <f t="shared" si="17"/>
        <v>192</v>
      </c>
      <c r="D111" s="308">
        <f t="shared" si="18"/>
        <v>102</v>
      </c>
      <c r="E111" s="308">
        <f t="shared" si="18"/>
        <v>90</v>
      </c>
      <c r="F111" s="308">
        <f t="shared" si="19"/>
        <v>192</v>
      </c>
      <c r="G111" s="308">
        <v>102</v>
      </c>
      <c r="H111" s="308">
        <v>90</v>
      </c>
      <c r="I111" s="423" t="s">
        <v>266</v>
      </c>
      <c r="J111" s="423" t="s">
        <v>266</v>
      </c>
      <c r="K111" s="423" t="s">
        <v>266</v>
      </c>
      <c r="L111" s="446">
        <v>79</v>
      </c>
      <c r="M111" s="404"/>
      <c r="N111" s="237"/>
    </row>
    <row r="112" spans="1:14" s="238" customFormat="1" ht="18.75" customHeight="1">
      <c r="A112" s="239" t="s">
        <v>294</v>
      </c>
      <c r="B112" s="849">
        <v>85</v>
      </c>
      <c r="C112" s="308">
        <f t="shared" si="17"/>
        <v>164</v>
      </c>
      <c r="D112" s="308">
        <f t="shared" si="18"/>
        <v>68</v>
      </c>
      <c r="E112" s="308">
        <f t="shared" si="18"/>
        <v>96</v>
      </c>
      <c r="F112" s="308">
        <f t="shared" si="19"/>
        <v>164</v>
      </c>
      <c r="G112" s="308">
        <v>68</v>
      </c>
      <c r="H112" s="308">
        <v>96</v>
      </c>
      <c r="I112" s="423" t="s">
        <v>266</v>
      </c>
      <c r="J112" s="423" t="s">
        <v>266</v>
      </c>
      <c r="K112" s="423" t="s">
        <v>266</v>
      </c>
      <c r="L112" s="446">
        <v>74</v>
      </c>
      <c r="M112" s="404"/>
      <c r="N112" s="237"/>
    </row>
    <row r="113" spans="1:14" s="238" customFormat="1" ht="18.75" customHeight="1">
      <c r="A113" s="239" t="s">
        <v>295</v>
      </c>
      <c r="B113" s="849">
        <v>65</v>
      </c>
      <c r="C113" s="308">
        <f t="shared" si="17"/>
        <v>115</v>
      </c>
      <c r="D113" s="308">
        <f t="shared" si="18"/>
        <v>62</v>
      </c>
      <c r="E113" s="308">
        <f t="shared" si="18"/>
        <v>53</v>
      </c>
      <c r="F113" s="308">
        <f t="shared" si="19"/>
        <v>115</v>
      </c>
      <c r="G113" s="308">
        <v>62</v>
      </c>
      <c r="H113" s="308">
        <v>53</v>
      </c>
      <c r="I113" s="423" t="s">
        <v>266</v>
      </c>
      <c r="J113" s="423" t="s">
        <v>266</v>
      </c>
      <c r="K113" s="423" t="s">
        <v>266</v>
      </c>
      <c r="L113" s="446">
        <v>55</v>
      </c>
      <c r="M113" s="463"/>
      <c r="N113" s="237"/>
    </row>
    <row r="114" spans="1:14" s="238" customFormat="1" ht="18.75" customHeight="1">
      <c r="A114" s="239" t="s">
        <v>296</v>
      </c>
      <c r="B114" s="849">
        <v>52</v>
      </c>
      <c r="C114" s="308">
        <f t="shared" si="17"/>
        <v>98</v>
      </c>
      <c r="D114" s="308">
        <f t="shared" si="18"/>
        <v>54</v>
      </c>
      <c r="E114" s="308">
        <f t="shared" si="18"/>
        <v>44</v>
      </c>
      <c r="F114" s="308">
        <f t="shared" si="19"/>
        <v>98</v>
      </c>
      <c r="G114" s="308">
        <v>54</v>
      </c>
      <c r="H114" s="308">
        <v>44</v>
      </c>
      <c r="I114" s="423" t="s">
        <v>266</v>
      </c>
      <c r="J114" s="423" t="s">
        <v>266</v>
      </c>
      <c r="K114" s="423" t="s">
        <v>266</v>
      </c>
      <c r="L114" s="446">
        <v>47</v>
      </c>
      <c r="M114" s="463"/>
      <c r="N114" s="237"/>
    </row>
    <row r="115" spans="1:14" s="238" customFormat="1" ht="18.75" customHeight="1">
      <c r="A115" s="239" t="s">
        <v>297</v>
      </c>
      <c r="B115" s="849">
        <v>47</v>
      </c>
      <c r="C115" s="308">
        <f t="shared" si="17"/>
        <v>95</v>
      </c>
      <c r="D115" s="308">
        <f t="shared" si="18"/>
        <v>50</v>
      </c>
      <c r="E115" s="308">
        <f t="shared" si="18"/>
        <v>45</v>
      </c>
      <c r="F115" s="308">
        <f t="shared" si="19"/>
        <v>95</v>
      </c>
      <c r="G115" s="308">
        <v>50</v>
      </c>
      <c r="H115" s="308">
        <v>45</v>
      </c>
      <c r="I115" s="423" t="s">
        <v>266</v>
      </c>
      <c r="J115" s="423" t="s">
        <v>266</v>
      </c>
      <c r="K115" s="423" t="s">
        <v>266</v>
      </c>
      <c r="L115" s="446">
        <v>43</v>
      </c>
      <c r="M115" s="404"/>
      <c r="N115" s="237"/>
    </row>
    <row r="116" spans="1:14" s="238" customFormat="1" ht="18.75" customHeight="1">
      <c r="A116" s="239" t="s">
        <v>167</v>
      </c>
      <c r="B116" s="849">
        <v>45</v>
      </c>
      <c r="C116" s="308">
        <f t="shared" si="17"/>
        <v>96</v>
      </c>
      <c r="D116" s="308">
        <f t="shared" si="18"/>
        <v>48</v>
      </c>
      <c r="E116" s="308">
        <f t="shared" si="18"/>
        <v>48</v>
      </c>
      <c r="F116" s="308">
        <f t="shared" si="19"/>
        <v>96</v>
      </c>
      <c r="G116" s="308">
        <v>48</v>
      </c>
      <c r="H116" s="308">
        <v>48</v>
      </c>
      <c r="I116" s="423" t="s">
        <v>266</v>
      </c>
      <c r="J116" s="423" t="s">
        <v>266</v>
      </c>
      <c r="K116" s="423" t="s">
        <v>266</v>
      </c>
      <c r="L116" s="446">
        <v>40</v>
      </c>
      <c r="M116" s="404"/>
      <c r="N116" s="237"/>
    </row>
    <row r="117" spans="1:14" s="238" customFormat="1" ht="18.75" customHeight="1">
      <c r="A117" s="239" t="s">
        <v>168</v>
      </c>
      <c r="B117" s="849">
        <v>121</v>
      </c>
      <c r="C117" s="308">
        <f t="shared" si="17"/>
        <v>213</v>
      </c>
      <c r="D117" s="308">
        <f t="shared" si="18"/>
        <v>116</v>
      </c>
      <c r="E117" s="308">
        <f t="shared" si="18"/>
        <v>97</v>
      </c>
      <c r="F117" s="308">
        <f t="shared" si="19"/>
        <v>213</v>
      </c>
      <c r="G117" s="308">
        <v>116</v>
      </c>
      <c r="H117" s="308">
        <v>97</v>
      </c>
      <c r="I117" s="423" t="s">
        <v>266</v>
      </c>
      <c r="J117" s="423" t="s">
        <v>266</v>
      </c>
      <c r="K117" s="423" t="s">
        <v>266</v>
      </c>
      <c r="L117" s="446">
        <v>71</v>
      </c>
      <c r="M117" s="404"/>
      <c r="N117" s="237"/>
    </row>
    <row r="118" spans="1:14" s="238" customFormat="1" ht="18.75" customHeight="1">
      <c r="A118" s="239" t="s">
        <v>298</v>
      </c>
      <c r="B118" s="849">
        <v>73</v>
      </c>
      <c r="C118" s="308">
        <f t="shared" si="17"/>
        <v>127</v>
      </c>
      <c r="D118" s="308">
        <f t="shared" si="18"/>
        <v>64</v>
      </c>
      <c r="E118" s="308">
        <f t="shared" si="18"/>
        <v>63</v>
      </c>
      <c r="F118" s="308">
        <f t="shared" si="19"/>
        <v>127</v>
      </c>
      <c r="G118" s="308">
        <v>64</v>
      </c>
      <c r="H118" s="308">
        <v>63</v>
      </c>
      <c r="I118" s="423" t="s">
        <v>266</v>
      </c>
      <c r="J118" s="423" t="s">
        <v>266</v>
      </c>
      <c r="K118" s="423" t="s">
        <v>266</v>
      </c>
      <c r="L118" s="446">
        <v>52</v>
      </c>
      <c r="M118" s="463"/>
      <c r="N118" s="237"/>
    </row>
    <row r="119" spans="1:14" s="238" customFormat="1" ht="18.75" customHeight="1">
      <c r="A119" s="239" t="s">
        <v>299</v>
      </c>
      <c r="B119" s="445">
        <v>89</v>
      </c>
      <c r="C119" s="308">
        <f t="shared" si="17"/>
        <v>165</v>
      </c>
      <c r="D119" s="308">
        <f t="shared" si="18"/>
        <v>90</v>
      </c>
      <c r="E119" s="308">
        <f t="shared" si="18"/>
        <v>75</v>
      </c>
      <c r="F119" s="308">
        <f t="shared" si="19"/>
        <v>165</v>
      </c>
      <c r="G119" s="308">
        <v>90</v>
      </c>
      <c r="H119" s="308">
        <v>75</v>
      </c>
      <c r="I119" s="423" t="s">
        <v>266</v>
      </c>
      <c r="J119" s="423" t="s">
        <v>266</v>
      </c>
      <c r="K119" s="423" t="s">
        <v>266</v>
      </c>
      <c r="L119" s="446">
        <v>71</v>
      </c>
      <c r="M119" s="463"/>
      <c r="N119" s="237"/>
    </row>
    <row r="120" spans="1:14" s="238" customFormat="1" ht="18.75" customHeight="1">
      <c r="A120" s="239" t="s">
        <v>300</v>
      </c>
      <c r="B120" s="849">
        <v>132</v>
      </c>
      <c r="C120" s="308">
        <f t="shared" si="17"/>
        <v>254</v>
      </c>
      <c r="D120" s="308">
        <f t="shared" si="18"/>
        <v>133</v>
      </c>
      <c r="E120" s="308">
        <f t="shared" si="18"/>
        <v>121</v>
      </c>
      <c r="F120" s="308">
        <f t="shared" si="19"/>
        <v>254</v>
      </c>
      <c r="G120" s="308">
        <v>133</v>
      </c>
      <c r="H120" s="308">
        <v>121</v>
      </c>
      <c r="I120" s="423" t="s">
        <v>266</v>
      </c>
      <c r="J120" s="423" t="s">
        <v>266</v>
      </c>
      <c r="K120" s="423" t="s">
        <v>266</v>
      </c>
      <c r="L120" s="446">
        <v>90</v>
      </c>
      <c r="M120" s="404"/>
      <c r="N120" s="237"/>
    </row>
    <row r="121" spans="1:14" s="238" customFormat="1" ht="18.75" customHeight="1">
      <c r="A121" s="239" t="s">
        <v>169</v>
      </c>
      <c r="B121" s="849">
        <v>189</v>
      </c>
      <c r="C121" s="308">
        <f t="shared" si="17"/>
        <v>368</v>
      </c>
      <c r="D121" s="308">
        <f t="shared" si="18"/>
        <v>205</v>
      </c>
      <c r="E121" s="308">
        <f t="shared" si="18"/>
        <v>163</v>
      </c>
      <c r="F121" s="308">
        <f t="shared" si="19"/>
        <v>368</v>
      </c>
      <c r="G121" s="308">
        <v>205</v>
      </c>
      <c r="H121" s="308">
        <v>163</v>
      </c>
      <c r="I121" s="423" t="s">
        <v>266</v>
      </c>
      <c r="J121" s="423" t="s">
        <v>266</v>
      </c>
      <c r="K121" s="423" t="s">
        <v>266</v>
      </c>
      <c r="L121" s="446">
        <v>145</v>
      </c>
      <c r="M121" s="404"/>
      <c r="N121" s="237"/>
    </row>
    <row r="122" spans="1:14" s="238" customFormat="1" ht="18.75" customHeight="1">
      <c r="A122" s="239" t="s">
        <v>170</v>
      </c>
      <c r="B122" s="849">
        <v>190</v>
      </c>
      <c r="C122" s="308">
        <f t="shared" si="17"/>
        <v>377</v>
      </c>
      <c r="D122" s="308">
        <f t="shared" si="18"/>
        <v>201</v>
      </c>
      <c r="E122" s="308">
        <f t="shared" si="18"/>
        <v>176</v>
      </c>
      <c r="F122" s="308">
        <f t="shared" si="19"/>
        <v>377</v>
      </c>
      <c r="G122" s="308">
        <v>201</v>
      </c>
      <c r="H122" s="308">
        <v>176</v>
      </c>
      <c r="I122" s="423" t="s">
        <v>266</v>
      </c>
      <c r="J122" s="423" t="s">
        <v>266</v>
      </c>
      <c r="K122" s="423" t="s">
        <v>266</v>
      </c>
      <c r="L122" s="446">
        <v>155</v>
      </c>
      <c r="M122" s="404"/>
      <c r="N122" s="237"/>
    </row>
    <row r="123" spans="1:14" s="238" customFormat="1" ht="18.75" customHeight="1">
      <c r="A123" s="257" t="s">
        <v>473</v>
      </c>
      <c r="B123" s="849">
        <v>246</v>
      </c>
      <c r="C123" s="308">
        <f t="shared" si="17"/>
        <v>393</v>
      </c>
      <c r="D123" s="308">
        <f t="shared" si="18"/>
        <v>205</v>
      </c>
      <c r="E123" s="308">
        <f t="shared" si="18"/>
        <v>188</v>
      </c>
      <c r="F123" s="308">
        <f t="shared" si="19"/>
        <v>393</v>
      </c>
      <c r="G123" s="308">
        <v>205</v>
      </c>
      <c r="H123" s="308">
        <v>188</v>
      </c>
      <c r="I123" s="423" t="s">
        <v>266</v>
      </c>
      <c r="J123" s="423" t="s">
        <v>266</v>
      </c>
      <c r="K123" s="423" t="s">
        <v>266</v>
      </c>
      <c r="L123" s="446">
        <v>123</v>
      </c>
      <c r="M123" s="404"/>
      <c r="N123" s="237"/>
    </row>
    <row r="124" spans="1:14" s="238" customFormat="1" ht="18.75" customHeight="1">
      <c r="A124" s="257" t="s">
        <v>474</v>
      </c>
      <c r="B124" s="849">
        <v>112</v>
      </c>
      <c r="C124" s="308">
        <f t="shared" si="17"/>
        <v>218</v>
      </c>
      <c r="D124" s="308">
        <f t="shared" si="18"/>
        <v>124</v>
      </c>
      <c r="E124" s="308">
        <f t="shared" si="18"/>
        <v>94</v>
      </c>
      <c r="F124" s="308">
        <f t="shared" si="19"/>
        <v>218</v>
      </c>
      <c r="G124" s="308">
        <v>124</v>
      </c>
      <c r="H124" s="308">
        <v>94</v>
      </c>
      <c r="I124" s="423" t="s">
        <v>266</v>
      </c>
      <c r="J124" s="423" t="s">
        <v>266</v>
      </c>
      <c r="K124" s="423" t="s">
        <v>266</v>
      </c>
      <c r="L124" s="446">
        <v>75</v>
      </c>
      <c r="M124" s="404"/>
      <c r="N124" s="237"/>
    </row>
    <row r="125" spans="1:14" s="238" customFormat="1" ht="18.75" customHeight="1">
      <c r="A125" s="257" t="s">
        <v>475</v>
      </c>
      <c r="B125" s="849">
        <v>132</v>
      </c>
      <c r="C125" s="308">
        <f t="shared" si="17"/>
        <v>262</v>
      </c>
      <c r="D125" s="308">
        <f t="shared" si="18"/>
        <v>139</v>
      </c>
      <c r="E125" s="308">
        <f t="shared" si="18"/>
        <v>123</v>
      </c>
      <c r="F125" s="308">
        <f t="shared" si="19"/>
        <v>262</v>
      </c>
      <c r="G125" s="308">
        <v>139</v>
      </c>
      <c r="H125" s="308">
        <v>123</v>
      </c>
      <c r="I125" s="423" t="s">
        <v>266</v>
      </c>
      <c r="J125" s="423" t="s">
        <v>266</v>
      </c>
      <c r="K125" s="423" t="s">
        <v>266</v>
      </c>
      <c r="L125" s="446">
        <v>67</v>
      </c>
      <c r="M125" s="404"/>
      <c r="N125" s="237"/>
    </row>
    <row r="126" spans="1:14" s="238" customFormat="1" ht="18.75" customHeight="1" thickBot="1">
      <c r="A126" s="256" t="s">
        <v>476</v>
      </c>
      <c r="B126" s="915">
        <v>94</v>
      </c>
      <c r="C126" s="309">
        <f t="shared" si="17"/>
        <v>179</v>
      </c>
      <c r="D126" s="309">
        <f t="shared" si="18"/>
        <v>90</v>
      </c>
      <c r="E126" s="309">
        <f t="shared" si="18"/>
        <v>89</v>
      </c>
      <c r="F126" s="309">
        <f t="shared" si="19"/>
        <v>179</v>
      </c>
      <c r="G126" s="309">
        <v>90</v>
      </c>
      <c r="H126" s="309">
        <v>89</v>
      </c>
      <c r="I126" s="426" t="s">
        <v>266</v>
      </c>
      <c r="J126" s="426" t="s">
        <v>266</v>
      </c>
      <c r="K126" s="426" t="s">
        <v>266</v>
      </c>
      <c r="L126" s="451">
        <v>63</v>
      </c>
      <c r="M126" s="464"/>
      <c r="N126" s="237"/>
    </row>
    <row r="127" spans="1:13" s="433" customFormat="1" ht="12" customHeight="1">
      <c r="A127" s="688" t="s">
        <v>846</v>
      </c>
      <c r="B127" s="429"/>
      <c r="C127" s="430"/>
      <c r="D127" s="430"/>
      <c r="E127" s="430"/>
      <c r="F127" s="430"/>
      <c r="G127" s="971" t="s">
        <v>811</v>
      </c>
      <c r="H127" s="971"/>
      <c r="I127" s="971"/>
      <c r="J127" s="971"/>
      <c r="K127" s="430"/>
      <c r="L127" s="431"/>
      <c r="M127" s="432"/>
    </row>
    <row r="128" spans="1:13" s="433" customFormat="1" ht="12" customHeight="1">
      <c r="A128" s="428" t="s">
        <v>852</v>
      </c>
      <c r="B128" s="429"/>
      <c r="C128" s="430"/>
      <c r="D128" s="430"/>
      <c r="E128" s="430"/>
      <c r="F128" s="430"/>
      <c r="G128" s="691" t="s">
        <v>828</v>
      </c>
      <c r="H128" s="691"/>
      <c r="I128" s="691"/>
      <c r="J128" s="691"/>
      <c r="K128" s="430"/>
      <c r="L128" s="431"/>
      <c r="M128" s="432"/>
    </row>
    <row r="129" spans="1:13" s="433" customFormat="1" ht="12" customHeight="1">
      <c r="A129" s="428" t="s">
        <v>853</v>
      </c>
      <c r="B129" s="429"/>
      <c r="C129" s="430"/>
      <c r="D129" s="430"/>
      <c r="E129" s="430"/>
      <c r="F129" s="430"/>
      <c r="G129" s="691"/>
      <c r="H129" s="691"/>
      <c r="I129" s="691"/>
      <c r="J129" s="691"/>
      <c r="K129" s="430"/>
      <c r="L129" s="431"/>
      <c r="M129" s="432"/>
    </row>
    <row r="130" spans="1:13" s="433" customFormat="1" ht="12" customHeight="1">
      <c r="A130" s="434" t="s">
        <v>854</v>
      </c>
      <c r="B130" s="435"/>
      <c r="C130" s="435"/>
      <c r="D130" s="435"/>
      <c r="E130" s="435"/>
      <c r="F130" s="435"/>
      <c r="G130" s="970" t="s">
        <v>850</v>
      </c>
      <c r="H130" s="970"/>
      <c r="I130" s="970"/>
      <c r="J130" s="970"/>
      <c r="K130" s="970"/>
      <c r="L130" s="970"/>
      <c r="M130" s="434"/>
    </row>
    <row r="131" spans="1:13" s="716" customFormat="1" ht="12" customHeight="1">
      <c r="A131" s="715" t="s">
        <v>879</v>
      </c>
      <c r="B131" s="743"/>
      <c r="C131" s="744"/>
      <c r="D131" s="743"/>
      <c r="E131" s="743"/>
      <c r="F131" s="743"/>
      <c r="G131" s="743"/>
      <c r="H131" s="743"/>
      <c r="I131" s="743"/>
      <c r="J131" s="743"/>
      <c r="K131" s="743"/>
      <c r="M131" s="718" t="s">
        <v>284</v>
      </c>
    </row>
    <row r="132" spans="1:13" s="205" customFormat="1" ht="12" customHeight="1">
      <c r="A132" s="211"/>
      <c r="B132" s="141"/>
      <c r="C132" s="142"/>
      <c r="D132" s="141"/>
      <c r="E132" s="141"/>
      <c r="F132" s="141"/>
      <c r="G132" s="141"/>
      <c r="H132" s="141"/>
      <c r="I132" s="141"/>
      <c r="J132" s="141"/>
      <c r="K132" s="141"/>
      <c r="M132" s="206"/>
    </row>
    <row r="133" spans="1:13" s="235" customFormat="1" ht="25.5" customHeight="1">
      <c r="A133" s="217" t="s">
        <v>743</v>
      </c>
      <c r="B133" s="488"/>
      <c r="C133" s="488"/>
      <c r="D133" s="488"/>
      <c r="E133" s="488"/>
      <c r="F133" s="488"/>
      <c r="G133" s="489" t="s">
        <v>744</v>
      </c>
      <c r="H133" s="488"/>
      <c r="I133" s="488"/>
      <c r="J133" s="488"/>
      <c r="K133" s="488"/>
      <c r="L133" s="490"/>
      <c r="M133" s="217"/>
    </row>
    <row r="134" spans="1:13" s="247" customFormat="1" ht="12" customHeight="1">
      <c r="A134" s="723"/>
      <c r="B134" s="724"/>
      <c r="C134" s="724"/>
      <c r="D134" s="724"/>
      <c r="E134" s="724"/>
      <c r="F134" s="724"/>
      <c r="G134" s="725"/>
      <c r="H134" s="724"/>
      <c r="I134" s="724"/>
      <c r="J134" s="724"/>
      <c r="K134" s="724"/>
      <c r="L134" s="205"/>
      <c r="M134" s="723"/>
    </row>
    <row r="135" spans="1:13" ht="12" customHeight="1">
      <c r="A135" s="214" t="s">
        <v>851</v>
      </c>
      <c r="C135" s="224"/>
      <c r="D135" s="140"/>
      <c r="E135" s="140"/>
      <c r="F135" s="140"/>
      <c r="G135" s="144"/>
      <c r="H135" s="144"/>
      <c r="I135" s="144"/>
      <c r="J135" s="144"/>
      <c r="K135" s="144"/>
      <c r="M135" s="224"/>
    </row>
    <row r="136" spans="1:13" s="732" customFormat="1" ht="12" customHeight="1" thickBot="1">
      <c r="A136" s="732" t="s">
        <v>843</v>
      </c>
      <c r="B136" s="733"/>
      <c r="C136" s="733"/>
      <c r="D136" s="733"/>
      <c r="E136" s="733"/>
      <c r="F136" s="733"/>
      <c r="G136" s="733"/>
      <c r="H136" s="733"/>
      <c r="I136" s="733"/>
      <c r="J136" s="733"/>
      <c r="K136" s="733"/>
      <c r="L136" s="712"/>
      <c r="M136" s="740" t="s">
        <v>6</v>
      </c>
    </row>
    <row r="137" spans="1:13" ht="17.25" customHeight="1">
      <c r="A137" s="405"/>
      <c r="B137" s="406" t="s">
        <v>635</v>
      </c>
      <c r="C137" s="376" t="s">
        <v>599</v>
      </c>
      <c r="D137" s="377"/>
      <c r="E137" s="377"/>
      <c r="F137" s="377"/>
      <c r="G137" s="376" t="s">
        <v>600</v>
      </c>
      <c r="H137" s="377"/>
      <c r="I137" s="377"/>
      <c r="J137" s="377"/>
      <c r="K137" s="379"/>
      <c r="L137" s="974" t="s">
        <v>826</v>
      </c>
      <c r="M137" s="407"/>
    </row>
    <row r="138" spans="1:13" ht="17.25" customHeight="1">
      <c r="A138" s="408" t="s">
        <v>622</v>
      </c>
      <c r="B138" s="409"/>
      <c r="C138" s="382" t="s">
        <v>827</v>
      </c>
      <c r="D138" s="383"/>
      <c r="E138" s="384"/>
      <c r="F138" s="385" t="s">
        <v>483</v>
      </c>
      <c r="G138" s="386"/>
      <c r="H138" s="387"/>
      <c r="I138" s="382" t="s">
        <v>484</v>
      </c>
      <c r="J138" s="388"/>
      <c r="K138" s="387"/>
      <c r="L138" s="975"/>
      <c r="M138" s="410" t="s">
        <v>262</v>
      </c>
    </row>
    <row r="139" spans="1:13" ht="17.25" customHeight="1">
      <c r="A139" s="411" t="s">
        <v>623</v>
      </c>
      <c r="B139" s="409"/>
      <c r="C139" s="390"/>
      <c r="D139" s="391" t="s">
        <v>602</v>
      </c>
      <c r="E139" s="391" t="s">
        <v>603</v>
      </c>
      <c r="F139" s="392"/>
      <c r="G139" s="391" t="s">
        <v>602</v>
      </c>
      <c r="H139" s="393" t="s">
        <v>603</v>
      </c>
      <c r="I139" s="394"/>
      <c r="J139" s="395" t="s">
        <v>602</v>
      </c>
      <c r="K139" s="381" t="s">
        <v>603</v>
      </c>
      <c r="L139" s="975"/>
      <c r="M139" s="412" t="s">
        <v>263</v>
      </c>
    </row>
    <row r="140" spans="1:13" ht="17.25" customHeight="1">
      <c r="A140" s="408"/>
      <c r="B140" s="413" t="s">
        <v>35</v>
      </c>
      <c r="C140" s="397" t="s">
        <v>486</v>
      </c>
      <c r="D140" s="396" t="s">
        <v>63</v>
      </c>
      <c r="E140" s="396" t="s">
        <v>64</v>
      </c>
      <c r="F140" s="398" t="s">
        <v>60</v>
      </c>
      <c r="G140" s="396" t="s">
        <v>63</v>
      </c>
      <c r="H140" s="397" t="s">
        <v>64</v>
      </c>
      <c r="I140" s="397" t="s">
        <v>33</v>
      </c>
      <c r="J140" s="399" t="s">
        <v>63</v>
      </c>
      <c r="K140" s="396" t="s">
        <v>64</v>
      </c>
      <c r="L140" s="976"/>
      <c r="M140" s="414"/>
    </row>
    <row r="141" spans="1:13" s="228" customFormat="1" ht="18.75" customHeight="1">
      <c r="A141" s="258" t="s">
        <v>477</v>
      </c>
      <c r="B141" s="916">
        <v>101</v>
      </c>
      <c r="C141" s="311">
        <f>SUM(D141:E141)</f>
        <v>200</v>
      </c>
      <c r="D141" s="311">
        <f>SUM(G141,J141)</f>
        <v>107</v>
      </c>
      <c r="E141" s="311">
        <f>SUM(H141,K141)</f>
        <v>93</v>
      </c>
      <c r="F141" s="311">
        <f>SUM(G141:H141)</f>
        <v>200</v>
      </c>
      <c r="G141" s="311">
        <v>107</v>
      </c>
      <c r="H141" s="311">
        <v>93</v>
      </c>
      <c r="I141" s="423" t="s">
        <v>266</v>
      </c>
      <c r="J141" s="423" t="s">
        <v>266</v>
      </c>
      <c r="K141" s="423" t="s">
        <v>266</v>
      </c>
      <c r="L141" s="458">
        <v>57</v>
      </c>
      <c r="M141" s="847"/>
    </row>
    <row r="142" spans="1:13" s="228" customFormat="1" ht="18.75" customHeight="1">
      <c r="A142" s="227" t="s">
        <v>301</v>
      </c>
      <c r="B142" s="849">
        <v>184</v>
      </c>
      <c r="C142" s="308">
        <f>SUM(D142:E142)</f>
        <v>376</v>
      </c>
      <c r="D142" s="308">
        <f>SUM(G142,J142)</f>
        <v>210</v>
      </c>
      <c r="E142" s="308">
        <f>SUM(H142,K142)</f>
        <v>166</v>
      </c>
      <c r="F142" s="308">
        <f>SUM(G142:H142)</f>
        <v>376</v>
      </c>
      <c r="G142" s="308">
        <v>210</v>
      </c>
      <c r="H142" s="308">
        <v>166</v>
      </c>
      <c r="I142" s="423" t="s">
        <v>266</v>
      </c>
      <c r="J142" s="423" t="s">
        <v>266</v>
      </c>
      <c r="K142" s="423" t="s">
        <v>266</v>
      </c>
      <c r="L142" s="446">
        <v>107</v>
      </c>
      <c r="M142" s="848"/>
    </row>
    <row r="143" spans="1:13" s="247" customFormat="1" ht="18.75" customHeight="1">
      <c r="A143" s="273" t="s">
        <v>514</v>
      </c>
      <c r="B143" s="419">
        <f>SUM(B144:B169,B184:B185)</f>
        <v>1886</v>
      </c>
      <c r="C143" s="420">
        <f>SUM(C144:C169,C184:C185,I143)</f>
        <v>3908</v>
      </c>
      <c r="D143" s="420">
        <f>SUM(D144:D169,D184:D185,J143)</f>
        <v>2162</v>
      </c>
      <c r="E143" s="420">
        <f>SUM(E144:E169,E184:E185,K143)</f>
        <v>1746</v>
      </c>
      <c r="F143" s="420">
        <f>SUM(F144:F169,F184:F185)</f>
        <v>3554</v>
      </c>
      <c r="G143" s="420">
        <f>SUM(G144:G169,G184:G185)</f>
        <v>1836</v>
      </c>
      <c r="H143" s="420">
        <f>SUM(H144:H169,H184:H185)</f>
        <v>1718</v>
      </c>
      <c r="I143" s="420">
        <f>SUM(J143:K143)</f>
        <v>354</v>
      </c>
      <c r="J143" s="465">
        <v>326</v>
      </c>
      <c r="K143" s="465">
        <v>28</v>
      </c>
      <c r="L143" s="466">
        <f>SUM(L144:L169,L184:L185)</f>
        <v>1418</v>
      </c>
      <c r="M143" s="264" t="s">
        <v>302</v>
      </c>
    </row>
    <row r="144" spans="1:13" ht="18" customHeight="1">
      <c r="A144" s="422" t="s">
        <v>945</v>
      </c>
      <c r="B144" s="898">
        <v>143</v>
      </c>
      <c r="C144" s="308">
        <f>SUM(D144:E144)</f>
        <v>284</v>
      </c>
      <c r="D144" s="308">
        <f aca="true" t="shared" si="20" ref="D144:E169">SUM(G144,J144)</f>
        <v>151</v>
      </c>
      <c r="E144" s="308">
        <f t="shared" si="20"/>
        <v>133</v>
      </c>
      <c r="F144" s="308">
        <f aca="true" t="shared" si="21" ref="F144:F169">SUM(G144:H144)</f>
        <v>284</v>
      </c>
      <c r="G144" s="308">
        <v>151</v>
      </c>
      <c r="H144" s="308">
        <v>133</v>
      </c>
      <c r="I144" s="423" t="s">
        <v>266</v>
      </c>
      <c r="J144" s="423" t="s">
        <v>266</v>
      </c>
      <c r="K144" s="423" t="s">
        <v>520</v>
      </c>
      <c r="L144" s="308">
        <v>78</v>
      </c>
      <c r="M144" s="481"/>
    </row>
    <row r="145" spans="1:13" ht="18" customHeight="1">
      <c r="A145" s="422" t="s">
        <v>946</v>
      </c>
      <c r="B145" s="898">
        <v>72</v>
      </c>
      <c r="C145" s="308">
        <f aca="true" t="shared" si="22" ref="C145:C169">SUM(D145:E145)</f>
        <v>148</v>
      </c>
      <c r="D145" s="308">
        <f t="shared" si="20"/>
        <v>76</v>
      </c>
      <c r="E145" s="308">
        <f t="shared" si="20"/>
        <v>72</v>
      </c>
      <c r="F145" s="308">
        <f t="shared" si="21"/>
        <v>148</v>
      </c>
      <c r="G145" s="308">
        <v>76</v>
      </c>
      <c r="H145" s="308">
        <v>72</v>
      </c>
      <c r="I145" s="423" t="s">
        <v>266</v>
      </c>
      <c r="J145" s="423" t="s">
        <v>521</v>
      </c>
      <c r="K145" s="423" t="s">
        <v>519</v>
      </c>
      <c r="L145" s="308">
        <v>57</v>
      </c>
      <c r="M145" s="481"/>
    </row>
    <row r="146" spans="1:13" ht="18" customHeight="1">
      <c r="A146" s="422" t="s">
        <v>947</v>
      </c>
      <c r="B146" s="898">
        <v>86</v>
      </c>
      <c r="C146" s="308">
        <f t="shared" si="22"/>
        <v>173</v>
      </c>
      <c r="D146" s="308">
        <f t="shared" si="20"/>
        <v>95</v>
      </c>
      <c r="E146" s="308">
        <f t="shared" si="20"/>
        <v>78</v>
      </c>
      <c r="F146" s="308">
        <f t="shared" si="21"/>
        <v>173</v>
      </c>
      <c r="G146" s="308">
        <v>95</v>
      </c>
      <c r="H146" s="308">
        <v>78</v>
      </c>
      <c r="I146" s="423" t="s">
        <v>266</v>
      </c>
      <c r="J146" s="423" t="s">
        <v>266</v>
      </c>
      <c r="K146" s="423" t="s">
        <v>521</v>
      </c>
      <c r="L146" s="308">
        <v>65</v>
      </c>
      <c r="M146" s="481"/>
    </row>
    <row r="147" spans="1:13" ht="18" customHeight="1">
      <c r="A147" s="422" t="s">
        <v>948</v>
      </c>
      <c r="B147" s="898">
        <v>69</v>
      </c>
      <c r="C147" s="308">
        <f t="shared" si="22"/>
        <v>124</v>
      </c>
      <c r="D147" s="308">
        <f t="shared" si="20"/>
        <v>58</v>
      </c>
      <c r="E147" s="308">
        <f t="shared" si="20"/>
        <v>66</v>
      </c>
      <c r="F147" s="308">
        <f t="shared" si="21"/>
        <v>124</v>
      </c>
      <c r="G147" s="308">
        <v>58</v>
      </c>
      <c r="H147" s="308">
        <v>66</v>
      </c>
      <c r="I147" s="423" t="s">
        <v>266</v>
      </c>
      <c r="J147" s="423" t="s">
        <v>522</v>
      </c>
      <c r="K147" s="423" t="s">
        <v>266</v>
      </c>
      <c r="L147" s="308">
        <v>40</v>
      </c>
      <c r="M147" s="481"/>
    </row>
    <row r="148" spans="1:13" ht="18" customHeight="1">
      <c r="A148" s="422" t="s">
        <v>949</v>
      </c>
      <c r="B148" s="898">
        <v>86</v>
      </c>
      <c r="C148" s="308">
        <f t="shared" si="22"/>
        <v>160</v>
      </c>
      <c r="D148" s="308">
        <f t="shared" si="20"/>
        <v>78</v>
      </c>
      <c r="E148" s="308">
        <f t="shared" si="20"/>
        <v>82</v>
      </c>
      <c r="F148" s="308">
        <f t="shared" si="21"/>
        <v>160</v>
      </c>
      <c r="G148" s="308">
        <v>78</v>
      </c>
      <c r="H148" s="308">
        <v>82</v>
      </c>
      <c r="I148" s="423" t="s">
        <v>266</v>
      </c>
      <c r="J148" s="423" t="s">
        <v>521</v>
      </c>
      <c r="K148" s="423" t="s">
        <v>523</v>
      </c>
      <c r="L148" s="308">
        <v>61</v>
      </c>
      <c r="M148" s="481"/>
    </row>
    <row r="149" spans="1:13" ht="18" customHeight="1">
      <c r="A149" s="422" t="s">
        <v>950</v>
      </c>
      <c r="B149" s="898">
        <v>102</v>
      </c>
      <c r="C149" s="308">
        <f t="shared" si="22"/>
        <v>180</v>
      </c>
      <c r="D149" s="308">
        <f t="shared" si="20"/>
        <v>94</v>
      </c>
      <c r="E149" s="308">
        <f t="shared" si="20"/>
        <v>86</v>
      </c>
      <c r="F149" s="308">
        <f t="shared" si="21"/>
        <v>180</v>
      </c>
      <c r="G149" s="308">
        <v>94</v>
      </c>
      <c r="H149" s="308">
        <v>86</v>
      </c>
      <c r="I149" s="423" t="s">
        <v>266</v>
      </c>
      <c r="J149" s="423" t="s">
        <v>266</v>
      </c>
      <c r="K149" s="423" t="s">
        <v>520</v>
      </c>
      <c r="L149" s="308">
        <v>56</v>
      </c>
      <c r="M149" s="482"/>
    </row>
    <row r="150" spans="1:13" ht="18" customHeight="1">
      <c r="A150" s="422" t="s">
        <v>951</v>
      </c>
      <c r="B150" s="898">
        <v>102</v>
      </c>
      <c r="C150" s="308">
        <f t="shared" si="22"/>
        <v>180</v>
      </c>
      <c r="D150" s="308">
        <f t="shared" si="20"/>
        <v>95</v>
      </c>
      <c r="E150" s="308">
        <f t="shared" si="20"/>
        <v>85</v>
      </c>
      <c r="F150" s="308">
        <f t="shared" si="21"/>
        <v>180</v>
      </c>
      <c r="G150" s="308">
        <v>95</v>
      </c>
      <c r="H150" s="308">
        <v>85</v>
      </c>
      <c r="I150" s="423" t="s">
        <v>266</v>
      </c>
      <c r="J150" s="423" t="s">
        <v>266</v>
      </c>
      <c r="K150" s="423" t="s">
        <v>266</v>
      </c>
      <c r="L150" s="308">
        <v>80</v>
      </c>
      <c r="M150" s="481"/>
    </row>
    <row r="151" spans="1:13" ht="18" customHeight="1">
      <c r="A151" s="422" t="s">
        <v>952</v>
      </c>
      <c r="B151" s="898">
        <v>32</v>
      </c>
      <c r="C151" s="308">
        <f t="shared" si="22"/>
        <v>59</v>
      </c>
      <c r="D151" s="308">
        <f t="shared" si="20"/>
        <v>29</v>
      </c>
      <c r="E151" s="308">
        <f t="shared" si="20"/>
        <v>30</v>
      </c>
      <c r="F151" s="308">
        <f t="shared" si="21"/>
        <v>59</v>
      </c>
      <c r="G151" s="308">
        <v>29</v>
      </c>
      <c r="H151" s="308">
        <v>30</v>
      </c>
      <c r="I151" s="423" t="s">
        <v>266</v>
      </c>
      <c r="J151" s="423" t="s">
        <v>519</v>
      </c>
      <c r="K151" s="423" t="s">
        <v>266</v>
      </c>
      <c r="L151" s="308">
        <v>28</v>
      </c>
      <c r="M151" s="481"/>
    </row>
    <row r="152" spans="1:13" ht="18" customHeight="1">
      <c r="A152" s="422" t="s">
        <v>953</v>
      </c>
      <c r="B152" s="898">
        <v>64</v>
      </c>
      <c r="C152" s="308">
        <f t="shared" si="22"/>
        <v>123</v>
      </c>
      <c r="D152" s="308">
        <f t="shared" si="20"/>
        <v>73</v>
      </c>
      <c r="E152" s="308">
        <f t="shared" si="20"/>
        <v>50</v>
      </c>
      <c r="F152" s="308">
        <f t="shared" si="21"/>
        <v>123</v>
      </c>
      <c r="G152" s="308">
        <v>73</v>
      </c>
      <c r="H152" s="308">
        <v>50</v>
      </c>
      <c r="I152" s="423" t="s">
        <v>266</v>
      </c>
      <c r="J152" s="423" t="s">
        <v>522</v>
      </c>
      <c r="K152" s="423" t="s">
        <v>523</v>
      </c>
      <c r="L152" s="308">
        <v>49</v>
      </c>
      <c r="M152" s="481"/>
    </row>
    <row r="153" spans="1:13" ht="18" customHeight="1">
      <c r="A153" s="422" t="s">
        <v>954</v>
      </c>
      <c r="B153" s="898">
        <v>72</v>
      </c>
      <c r="C153" s="308">
        <f t="shared" si="22"/>
        <v>145</v>
      </c>
      <c r="D153" s="308">
        <f t="shared" si="20"/>
        <v>79</v>
      </c>
      <c r="E153" s="308">
        <f t="shared" si="20"/>
        <v>66</v>
      </c>
      <c r="F153" s="308">
        <f t="shared" si="21"/>
        <v>145</v>
      </c>
      <c r="G153" s="308">
        <v>79</v>
      </c>
      <c r="H153" s="308">
        <v>66</v>
      </c>
      <c r="I153" s="423" t="s">
        <v>266</v>
      </c>
      <c r="J153" s="423" t="s">
        <v>522</v>
      </c>
      <c r="K153" s="423" t="s">
        <v>519</v>
      </c>
      <c r="L153" s="308">
        <v>64</v>
      </c>
      <c r="M153" s="481"/>
    </row>
    <row r="154" spans="1:13" ht="18" customHeight="1">
      <c r="A154" s="422" t="s">
        <v>955</v>
      </c>
      <c r="B154" s="898">
        <v>53</v>
      </c>
      <c r="C154" s="308">
        <f t="shared" si="22"/>
        <v>100</v>
      </c>
      <c r="D154" s="308">
        <f t="shared" si="20"/>
        <v>56</v>
      </c>
      <c r="E154" s="308">
        <f t="shared" si="20"/>
        <v>44</v>
      </c>
      <c r="F154" s="308">
        <f t="shared" si="21"/>
        <v>100</v>
      </c>
      <c r="G154" s="308">
        <v>56</v>
      </c>
      <c r="H154" s="308">
        <v>44</v>
      </c>
      <c r="I154" s="423" t="s">
        <v>266</v>
      </c>
      <c r="J154" s="423" t="s">
        <v>524</v>
      </c>
      <c r="K154" s="423" t="s">
        <v>522</v>
      </c>
      <c r="L154" s="308">
        <v>42</v>
      </c>
      <c r="M154" s="481"/>
    </row>
    <row r="155" spans="1:13" ht="18" customHeight="1">
      <c r="A155" s="422" t="s">
        <v>956</v>
      </c>
      <c r="B155" s="898">
        <v>53</v>
      </c>
      <c r="C155" s="308">
        <f t="shared" si="22"/>
        <v>100</v>
      </c>
      <c r="D155" s="308">
        <f t="shared" si="20"/>
        <v>55</v>
      </c>
      <c r="E155" s="308">
        <f t="shared" si="20"/>
        <v>45</v>
      </c>
      <c r="F155" s="308">
        <f t="shared" si="21"/>
        <v>100</v>
      </c>
      <c r="G155" s="308">
        <v>55</v>
      </c>
      <c r="H155" s="308">
        <v>45</v>
      </c>
      <c r="I155" s="423" t="s">
        <v>266</v>
      </c>
      <c r="J155" s="423" t="s">
        <v>521</v>
      </c>
      <c r="K155" s="423" t="s">
        <v>266</v>
      </c>
      <c r="L155" s="308">
        <v>46</v>
      </c>
      <c r="M155" s="481"/>
    </row>
    <row r="156" spans="1:13" ht="18" customHeight="1">
      <c r="A156" s="422" t="s">
        <v>957</v>
      </c>
      <c r="B156" s="898">
        <v>57</v>
      </c>
      <c r="C156" s="308">
        <f t="shared" si="22"/>
        <v>95</v>
      </c>
      <c r="D156" s="308">
        <f t="shared" si="20"/>
        <v>44</v>
      </c>
      <c r="E156" s="308">
        <f t="shared" si="20"/>
        <v>51</v>
      </c>
      <c r="F156" s="308">
        <f t="shared" si="21"/>
        <v>95</v>
      </c>
      <c r="G156" s="308">
        <v>44</v>
      </c>
      <c r="H156" s="308">
        <v>51</v>
      </c>
      <c r="I156" s="423" t="s">
        <v>266</v>
      </c>
      <c r="J156" s="423" t="s">
        <v>523</v>
      </c>
      <c r="K156" s="423" t="s">
        <v>266</v>
      </c>
      <c r="L156" s="308">
        <v>53</v>
      </c>
      <c r="M156" s="481"/>
    </row>
    <row r="157" spans="1:13" ht="18" customHeight="1">
      <c r="A157" s="422" t="s">
        <v>958</v>
      </c>
      <c r="B157" s="898">
        <v>100</v>
      </c>
      <c r="C157" s="308">
        <f t="shared" si="22"/>
        <v>161</v>
      </c>
      <c r="D157" s="308">
        <f t="shared" si="20"/>
        <v>78</v>
      </c>
      <c r="E157" s="308">
        <f t="shared" si="20"/>
        <v>83</v>
      </c>
      <c r="F157" s="308">
        <f t="shared" si="21"/>
        <v>161</v>
      </c>
      <c r="G157" s="308">
        <v>78</v>
      </c>
      <c r="H157" s="308">
        <v>83</v>
      </c>
      <c r="I157" s="423" t="s">
        <v>266</v>
      </c>
      <c r="J157" s="423" t="s">
        <v>266</v>
      </c>
      <c r="K157" s="423" t="s">
        <v>520</v>
      </c>
      <c r="L157" s="308">
        <v>65</v>
      </c>
      <c r="M157" s="481"/>
    </row>
    <row r="158" spans="1:13" ht="18" customHeight="1">
      <c r="A158" s="422" t="s">
        <v>959</v>
      </c>
      <c r="B158" s="898">
        <v>46</v>
      </c>
      <c r="C158" s="308">
        <f t="shared" si="22"/>
        <v>103</v>
      </c>
      <c r="D158" s="308">
        <f t="shared" si="20"/>
        <v>58</v>
      </c>
      <c r="E158" s="308">
        <f t="shared" si="20"/>
        <v>45</v>
      </c>
      <c r="F158" s="308">
        <f t="shared" si="21"/>
        <v>103</v>
      </c>
      <c r="G158" s="308">
        <v>58</v>
      </c>
      <c r="H158" s="308">
        <v>45</v>
      </c>
      <c r="I158" s="423" t="s">
        <v>266</v>
      </c>
      <c r="J158" s="423" t="s">
        <v>523</v>
      </c>
      <c r="K158" s="423" t="s">
        <v>521</v>
      </c>
      <c r="L158" s="308">
        <v>34</v>
      </c>
      <c r="M158" s="481"/>
    </row>
    <row r="159" spans="1:13" ht="18" customHeight="1">
      <c r="A159" s="422" t="s">
        <v>960</v>
      </c>
      <c r="B159" s="898">
        <v>48</v>
      </c>
      <c r="C159" s="308">
        <f t="shared" si="22"/>
        <v>92</v>
      </c>
      <c r="D159" s="308">
        <f t="shared" si="20"/>
        <v>47</v>
      </c>
      <c r="E159" s="308">
        <f t="shared" si="20"/>
        <v>45</v>
      </c>
      <c r="F159" s="308">
        <f t="shared" si="21"/>
        <v>92</v>
      </c>
      <c r="G159" s="308">
        <v>47</v>
      </c>
      <c r="H159" s="308">
        <v>45</v>
      </c>
      <c r="I159" s="423" t="s">
        <v>266</v>
      </c>
      <c r="J159" s="423" t="s">
        <v>520</v>
      </c>
      <c r="K159" s="423" t="s">
        <v>524</v>
      </c>
      <c r="L159" s="308">
        <v>45</v>
      </c>
      <c r="M159" s="481"/>
    </row>
    <row r="160" spans="1:13" ht="18" customHeight="1">
      <c r="A160" s="422" t="s">
        <v>961</v>
      </c>
      <c r="B160" s="898">
        <v>74</v>
      </c>
      <c r="C160" s="308">
        <f t="shared" si="22"/>
        <v>146</v>
      </c>
      <c r="D160" s="308">
        <f t="shared" si="20"/>
        <v>78</v>
      </c>
      <c r="E160" s="308">
        <f t="shared" si="20"/>
        <v>68</v>
      </c>
      <c r="F160" s="308">
        <f t="shared" si="21"/>
        <v>146</v>
      </c>
      <c r="G160" s="308">
        <v>78</v>
      </c>
      <c r="H160" s="308">
        <v>68</v>
      </c>
      <c r="I160" s="423" t="s">
        <v>266</v>
      </c>
      <c r="J160" s="423" t="s">
        <v>266</v>
      </c>
      <c r="K160" s="423" t="s">
        <v>266</v>
      </c>
      <c r="L160" s="308">
        <v>72</v>
      </c>
      <c r="M160" s="481"/>
    </row>
    <row r="161" spans="1:13" ht="18" customHeight="1">
      <c r="A161" s="422" t="s">
        <v>962</v>
      </c>
      <c r="B161" s="898">
        <v>68</v>
      </c>
      <c r="C161" s="308">
        <f t="shared" si="22"/>
        <v>129</v>
      </c>
      <c r="D161" s="308">
        <f t="shared" si="20"/>
        <v>65</v>
      </c>
      <c r="E161" s="308">
        <f t="shared" si="20"/>
        <v>64</v>
      </c>
      <c r="F161" s="308">
        <f t="shared" si="21"/>
        <v>129</v>
      </c>
      <c r="G161" s="308">
        <v>65</v>
      </c>
      <c r="H161" s="308">
        <v>64</v>
      </c>
      <c r="I161" s="423" t="s">
        <v>266</v>
      </c>
      <c r="J161" s="423" t="s">
        <v>266</v>
      </c>
      <c r="K161" s="423" t="s">
        <v>521</v>
      </c>
      <c r="L161" s="308">
        <v>52</v>
      </c>
      <c r="M161" s="481"/>
    </row>
    <row r="162" spans="1:13" ht="18" customHeight="1">
      <c r="A162" s="422" t="s">
        <v>963</v>
      </c>
      <c r="B162" s="898">
        <v>146</v>
      </c>
      <c r="C162" s="308">
        <f t="shared" si="22"/>
        <v>300</v>
      </c>
      <c r="D162" s="308">
        <f t="shared" si="20"/>
        <v>153</v>
      </c>
      <c r="E162" s="308">
        <f t="shared" si="20"/>
        <v>147</v>
      </c>
      <c r="F162" s="308">
        <f t="shared" si="21"/>
        <v>300</v>
      </c>
      <c r="G162" s="308">
        <v>153</v>
      </c>
      <c r="H162" s="308">
        <v>147</v>
      </c>
      <c r="I162" s="423" t="s">
        <v>266</v>
      </c>
      <c r="J162" s="423" t="s">
        <v>521</v>
      </c>
      <c r="K162" s="423" t="s">
        <v>519</v>
      </c>
      <c r="L162" s="308">
        <v>96</v>
      </c>
      <c r="M162" s="481"/>
    </row>
    <row r="163" spans="1:13" ht="18" customHeight="1">
      <c r="A163" s="422" t="s">
        <v>964</v>
      </c>
      <c r="B163" s="898">
        <v>59</v>
      </c>
      <c r="C163" s="308">
        <f t="shared" si="22"/>
        <v>109</v>
      </c>
      <c r="D163" s="308">
        <f t="shared" si="20"/>
        <v>53</v>
      </c>
      <c r="E163" s="308">
        <f t="shared" si="20"/>
        <v>56</v>
      </c>
      <c r="F163" s="308">
        <f t="shared" si="21"/>
        <v>109</v>
      </c>
      <c r="G163" s="308">
        <v>53</v>
      </c>
      <c r="H163" s="308">
        <v>56</v>
      </c>
      <c r="I163" s="423" t="s">
        <v>266</v>
      </c>
      <c r="J163" s="423" t="s">
        <v>266</v>
      </c>
      <c r="K163" s="423" t="s">
        <v>521</v>
      </c>
      <c r="L163" s="308">
        <v>42</v>
      </c>
      <c r="M163" s="481"/>
    </row>
    <row r="164" spans="1:13" ht="18" customHeight="1">
      <c r="A164" s="422" t="s">
        <v>965</v>
      </c>
      <c r="B164" s="898">
        <v>37</v>
      </c>
      <c r="C164" s="308">
        <f t="shared" si="22"/>
        <v>73</v>
      </c>
      <c r="D164" s="308">
        <f t="shared" si="20"/>
        <v>34</v>
      </c>
      <c r="E164" s="308">
        <f t="shared" si="20"/>
        <v>39</v>
      </c>
      <c r="F164" s="308">
        <f t="shared" si="21"/>
        <v>73</v>
      </c>
      <c r="G164" s="308">
        <v>34</v>
      </c>
      <c r="H164" s="308">
        <v>39</v>
      </c>
      <c r="I164" s="423" t="s">
        <v>266</v>
      </c>
      <c r="J164" s="423" t="s">
        <v>522</v>
      </c>
      <c r="K164" s="423" t="s">
        <v>521</v>
      </c>
      <c r="L164" s="308">
        <v>26</v>
      </c>
      <c r="M164" s="481"/>
    </row>
    <row r="165" spans="1:13" ht="18" customHeight="1">
      <c r="A165" s="422" t="s">
        <v>966</v>
      </c>
      <c r="B165" s="898">
        <v>38</v>
      </c>
      <c r="C165" s="308">
        <f t="shared" si="22"/>
        <v>78</v>
      </c>
      <c r="D165" s="308">
        <f t="shared" si="20"/>
        <v>42</v>
      </c>
      <c r="E165" s="308">
        <f t="shared" si="20"/>
        <v>36</v>
      </c>
      <c r="F165" s="308">
        <f t="shared" si="21"/>
        <v>78</v>
      </c>
      <c r="G165" s="308">
        <v>42</v>
      </c>
      <c r="H165" s="308">
        <v>36</v>
      </c>
      <c r="I165" s="423" t="s">
        <v>266</v>
      </c>
      <c r="J165" s="423" t="s">
        <v>520</v>
      </c>
      <c r="K165" s="423" t="s">
        <v>522</v>
      </c>
      <c r="L165" s="308">
        <v>30</v>
      </c>
      <c r="M165" s="481"/>
    </row>
    <row r="166" spans="1:13" ht="18" customHeight="1">
      <c r="A166" s="422" t="s">
        <v>967</v>
      </c>
      <c r="B166" s="898">
        <v>44</v>
      </c>
      <c r="C166" s="308">
        <f t="shared" si="22"/>
        <v>95</v>
      </c>
      <c r="D166" s="308">
        <f t="shared" si="20"/>
        <v>45</v>
      </c>
      <c r="E166" s="308">
        <f t="shared" si="20"/>
        <v>50</v>
      </c>
      <c r="F166" s="308">
        <f t="shared" si="21"/>
        <v>95</v>
      </c>
      <c r="G166" s="308">
        <v>45</v>
      </c>
      <c r="H166" s="308">
        <v>50</v>
      </c>
      <c r="I166" s="423" t="s">
        <v>266</v>
      </c>
      <c r="J166" s="423" t="s">
        <v>266</v>
      </c>
      <c r="K166" s="423" t="s">
        <v>523</v>
      </c>
      <c r="L166" s="308">
        <v>32</v>
      </c>
      <c r="M166" s="481"/>
    </row>
    <row r="167" spans="1:13" ht="18" customHeight="1">
      <c r="A167" s="422" t="s">
        <v>968</v>
      </c>
      <c r="B167" s="898">
        <v>40</v>
      </c>
      <c r="C167" s="308">
        <f t="shared" si="22"/>
        <v>69</v>
      </c>
      <c r="D167" s="308">
        <f t="shared" si="20"/>
        <v>34</v>
      </c>
      <c r="E167" s="308">
        <f t="shared" si="20"/>
        <v>35</v>
      </c>
      <c r="F167" s="308">
        <f t="shared" si="21"/>
        <v>69</v>
      </c>
      <c r="G167" s="308">
        <v>34</v>
      </c>
      <c r="H167" s="308">
        <v>35</v>
      </c>
      <c r="I167" s="423" t="s">
        <v>266</v>
      </c>
      <c r="J167" s="423" t="s">
        <v>520</v>
      </c>
      <c r="K167" s="423" t="s">
        <v>522</v>
      </c>
      <c r="L167" s="308">
        <v>38</v>
      </c>
      <c r="M167" s="481"/>
    </row>
    <row r="168" spans="1:13" ht="18" customHeight="1">
      <c r="A168" s="422" t="s">
        <v>969</v>
      </c>
      <c r="B168" s="898">
        <v>36</v>
      </c>
      <c r="C168" s="308">
        <f t="shared" si="22"/>
        <v>58</v>
      </c>
      <c r="D168" s="308">
        <f t="shared" si="20"/>
        <v>31</v>
      </c>
      <c r="E168" s="308">
        <f t="shared" si="20"/>
        <v>27</v>
      </c>
      <c r="F168" s="308">
        <f t="shared" si="21"/>
        <v>58</v>
      </c>
      <c r="G168" s="308">
        <v>31</v>
      </c>
      <c r="H168" s="308">
        <v>27</v>
      </c>
      <c r="I168" s="423" t="s">
        <v>266</v>
      </c>
      <c r="J168" s="423" t="s">
        <v>519</v>
      </c>
      <c r="K168" s="423" t="s">
        <v>266</v>
      </c>
      <c r="L168" s="308">
        <v>31</v>
      </c>
      <c r="M168" s="481"/>
    </row>
    <row r="169" spans="1:13" ht="18" customHeight="1" thickBot="1">
      <c r="A169" s="899" t="s">
        <v>970</v>
      </c>
      <c r="B169" s="900">
        <v>62</v>
      </c>
      <c r="C169" s="309">
        <f t="shared" si="22"/>
        <v>115</v>
      </c>
      <c r="D169" s="309">
        <f t="shared" si="20"/>
        <v>59</v>
      </c>
      <c r="E169" s="309">
        <f t="shared" si="20"/>
        <v>56</v>
      </c>
      <c r="F169" s="309">
        <f t="shared" si="21"/>
        <v>115</v>
      </c>
      <c r="G169" s="309">
        <v>59</v>
      </c>
      <c r="H169" s="309">
        <v>56</v>
      </c>
      <c r="I169" s="426" t="s">
        <v>266</v>
      </c>
      <c r="J169" s="426" t="s">
        <v>266</v>
      </c>
      <c r="K169" s="426" t="s">
        <v>266</v>
      </c>
      <c r="L169" s="309">
        <v>53</v>
      </c>
      <c r="M169" s="901"/>
    </row>
    <row r="170" spans="1:13" s="433" customFormat="1" ht="12" customHeight="1">
      <c r="A170" s="428" t="s">
        <v>971</v>
      </c>
      <c r="B170" s="429"/>
      <c r="C170" s="430"/>
      <c r="D170" s="430"/>
      <c r="E170" s="430"/>
      <c r="F170" s="430"/>
      <c r="G170" s="971" t="s">
        <v>811</v>
      </c>
      <c r="H170" s="971"/>
      <c r="I170" s="971"/>
      <c r="J170" s="971"/>
      <c r="K170" s="430"/>
      <c r="L170" s="431"/>
      <c r="M170" s="432"/>
    </row>
    <row r="171" spans="1:13" s="433" customFormat="1" ht="12" customHeight="1">
      <c r="A171" s="428" t="s">
        <v>972</v>
      </c>
      <c r="B171" s="429"/>
      <c r="C171" s="430"/>
      <c r="D171" s="430"/>
      <c r="E171" s="430"/>
      <c r="F171" s="430"/>
      <c r="G171" s="896" t="s">
        <v>828</v>
      </c>
      <c r="H171" s="896"/>
      <c r="I171" s="896"/>
      <c r="J171" s="896"/>
      <c r="K171" s="430"/>
      <c r="L171" s="431"/>
      <c r="M171" s="432"/>
    </row>
    <row r="172" spans="1:13" s="433" customFormat="1" ht="12" customHeight="1">
      <c r="A172" s="428" t="s">
        <v>973</v>
      </c>
      <c r="B172" s="429"/>
      <c r="C172" s="430"/>
      <c r="D172" s="430"/>
      <c r="E172" s="430"/>
      <c r="F172" s="430"/>
      <c r="G172" s="896"/>
      <c r="H172" s="896"/>
      <c r="I172" s="896"/>
      <c r="J172" s="896"/>
      <c r="K172" s="430"/>
      <c r="L172" s="431"/>
      <c r="M172" s="432"/>
    </row>
    <row r="173" spans="1:13" s="433" customFormat="1" ht="12" customHeight="1">
      <c r="A173" s="434" t="s">
        <v>974</v>
      </c>
      <c r="B173" s="435"/>
      <c r="C173" s="435"/>
      <c r="D173" s="435"/>
      <c r="E173" s="435"/>
      <c r="F173" s="435"/>
      <c r="G173" s="970" t="s">
        <v>975</v>
      </c>
      <c r="H173" s="970"/>
      <c r="I173" s="970"/>
      <c r="J173" s="970"/>
      <c r="K173" s="970"/>
      <c r="L173" s="970"/>
      <c r="M173" s="434"/>
    </row>
    <row r="174" spans="1:13" s="716" customFormat="1" ht="12" customHeight="1">
      <c r="A174" s="746" t="s">
        <v>879</v>
      </c>
      <c r="B174" s="747"/>
      <c r="C174" s="748"/>
      <c r="D174" s="747"/>
      <c r="E174" s="747"/>
      <c r="F174" s="747"/>
      <c r="G174" s="747"/>
      <c r="H174" s="747"/>
      <c r="I174" s="747"/>
      <c r="J174" s="902"/>
      <c r="K174" s="902"/>
      <c r="L174" s="749"/>
      <c r="M174" s="750" t="s">
        <v>284</v>
      </c>
    </row>
    <row r="175" spans="1:13" s="205" customFormat="1" ht="12" customHeight="1">
      <c r="A175" s="428"/>
      <c r="B175" s="903"/>
      <c r="C175" s="904"/>
      <c r="D175" s="903"/>
      <c r="E175" s="903"/>
      <c r="F175" s="903"/>
      <c r="G175" s="903"/>
      <c r="H175" s="903"/>
      <c r="I175" s="903"/>
      <c r="J175" s="903"/>
      <c r="K175" s="903"/>
      <c r="L175" s="431"/>
      <c r="M175" s="903"/>
    </row>
    <row r="176" spans="1:13" s="491" customFormat="1" ht="32.25" customHeight="1">
      <c r="A176" s="979" t="s">
        <v>976</v>
      </c>
      <c r="B176" s="979"/>
      <c r="C176" s="979"/>
      <c r="D176" s="979"/>
      <c r="E176" s="979"/>
      <c r="F176" s="979"/>
      <c r="G176" s="980" t="s">
        <v>977</v>
      </c>
      <c r="H176" s="980"/>
      <c r="I176" s="980"/>
      <c r="J176" s="980"/>
      <c r="K176" s="981"/>
      <c r="L176" s="981"/>
      <c r="M176" s="982"/>
    </row>
    <row r="177" spans="1:13" s="243" customFormat="1" ht="12" customHeight="1">
      <c r="A177" s="905"/>
      <c r="B177" s="905"/>
      <c r="C177" s="905"/>
      <c r="D177" s="905"/>
      <c r="E177" s="905"/>
      <c r="F177" s="905"/>
      <c r="G177" s="906"/>
      <c r="H177" s="906"/>
      <c r="I177" s="906"/>
      <c r="J177" s="906"/>
      <c r="K177" s="907"/>
      <c r="L177" s="431"/>
      <c r="M177" s="908"/>
    </row>
    <row r="178" spans="1:13" ht="12" customHeight="1">
      <c r="A178" s="438" t="s">
        <v>978</v>
      </c>
      <c r="B178" s="433"/>
      <c r="C178" s="411"/>
      <c r="D178" s="909"/>
      <c r="E178" s="909"/>
      <c r="F178" s="909"/>
      <c r="G178" s="910"/>
      <c r="H178" s="910"/>
      <c r="I178" s="910"/>
      <c r="J178" s="910"/>
      <c r="K178" s="910"/>
      <c r="L178" s="431"/>
      <c r="M178" s="909"/>
    </row>
    <row r="179" spans="1:13" s="732" customFormat="1" ht="12" customHeight="1" thickBot="1">
      <c r="A179" s="735" t="s">
        <v>979</v>
      </c>
      <c r="B179" s="911"/>
      <c r="C179" s="911"/>
      <c r="D179" s="911"/>
      <c r="E179" s="911"/>
      <c r="F179" s="911"/>
      <c r="G179" s="911"/>
      <c r="H179" s="911"/>
      <c r="I179" s="911"/>
      <c r="J179" s="912"/>
      <c r="K179" s="912"/>
      <c r="L179" s="737"/>
      <c r="M179" s="913" t="s">
        <v>6</v>
      </c>
    </row>
    <row r="180" spans="1:13" ht="17.25" customHeight="1" thickTop="1">
      <c r="A180" s="405"/>
      <c r="B180" s="406" t="s">
        <v>980</v>
      </c>
      <c r="C180" s="376" t="s">
        <v>981</v>
      </c>
      <c r="D180" s="377"/>
      <c r="E180" s="377"/>
      <c r="F180" s="377"/>
      <c r="G180" s="376" t="s">
        <v>982</v>
      </c>
      <c r="H180" s="377"/>
      <c r="I180" s="377"/>
      <c r="J180" s="377"/>
      <c r="K180" s="379"/>
      <c r="L180" s="974" t="s">
        <v>983</v>
      </c>
      <c r="M180" s="407"/>
    </row>
    <row r="181" spans="1:13" ht="17.25" customHeight="1">
      <c r="A181" s="408" t="s">
        <v>984</v>
      </c>
      <c r="B181" s="409"/>
      <c r="C181" s="382" t="s">
        <v>985</v>
      </c>
      <c r="D181" s="383"/>
      <c r="E181" s="384"/>
      <c r="F181" s="385" t="s">
        <v>483</v>
      </c>
      <c r="G181" s="386"/>
      <c r="H181" s="387"/>
      <c r="I181" s="382" t="s">
        <v>484</v>
      </c>
      <c r="J181" s="388"/>
      <c r="K181" s="387"/>
      <c r="L181" s="975"/>
      <c r="M181" s="410" t="s">
        <v>262</v>
      </c>
    </row>
    <row r="182" spans="1:13" ht="17.25" customHeight="1">
      <c r="A182" s="411" t="s">
        <v>986</v>
      </c>
      <c r="B182" s="409"/>
      <c r="C182" s="390"/>
      <c r="D182" s="391" t="s">
        <v>987</v>
      </c>
      <c r="E182" s="391" t="s">
        <v>988</v>
      </c>
      <c r="F182" s="392"/>
      <c r="G182" s="391" t="s">
        <v>987</v>
      </c>
      <c r="H182" s="393" t="s">
        <v>988</v>
      </c>
      <c r="I182" s="394"/>
      <c r="J182" s="395" t="s">
        <v>987</v>
      </c>
      <c r="K182" s="381" t="s">
        <v>988</v>
      </c>
      <c r="L182" s="975"/>
      <c r="M182" s="412" t="s">
        <v>263</v>
      </c>
    </row>
    <row r="183" spans="1:13" ht="17.25" customHeight="1">
      <c r="A183" s="895"/>
      <c r="B183" s="413" t="s">
        <v>35</v>
      </c>
      <c r="C183" s="397" t="s">
        <v>486</v>
      </c>
      <c r="D183" s="396" t="s">
        <v>63</v>
      </c>
      <c r="E183" s="396" t="s">
        <v>64</v>
      </c>
      <c r="F183" s="398" t="s">
        <v>60</v>
      </c>
      <c r="G183" s="396" t="s">
        <v>63</v>
      </c>
      <c r="H183" s="397" t="s">
        <v>64</v>
      </c>
      <c r="I183" s="397" t="s">
        <v>33</v>
      </c>
      <c r="J183" s="399" t="s">
        <v>63</v>
      </c>
      <c r="K183" s="396" t="s">
        <v>64</v>
      </c>
      <c r="L183" s="976"/>
      <c r="M183" s="930"/>
    </row>
    <row r="184" spans="1:13" s="228" customFormat="1" ht="18" customHeight="1">
      <c r="A184" s="422" t="s">
        <v>989</v>
      </c>
      <c r="B184" s="914">
        <v>48</v>
      </c>
      <c r="C184" s="308">
        <f>SUM(D184:E184)</f>
        <v>75</v>
      </c>
      <c r="D184" s="308">
        <f>SUM(G184,J184)</f>
        <v>36</v>
      </c>
      <c r="E184" s="308">
        <f>SUM(H184,K184)</f>
        <v>39</v>
      </c>
      <c r="F184" s="308">
        <f>SUM(G184:H184)</f>
        <v>75</v>
      </c>
      <c r="G184" s="308">
        <v>36</v>
      </c>
      <c r="H184" s="308">
        <v>39</v>
      </c>
      <c r="I184" s="423" t="s">
        <v>266</v>
      </c>
      <c r="J184" s="423" t="s">
        <v>266</v>
      </c>
      <c r="K184" s="423" t="s">
        <v>266</v>
      </c>
      <c r="L184" s="467">
        <v>45</v>
      </c>
      <c r="M184" s="468"/>
    </row>
    <row r="185" spans="1:13" s="228" customFormat="1" ht="18" customHeight="1">
      <c r="A185" s="422" t="s">
        <v>990</v>
      </c>
      <c r="B185" s="898">
        <v>49</v>
      </c>
      <c r="C185" s="308">
        <f>SUM(D185:E185)</f>
        <v>80</v>
      </c>
      <c r="D185" s="308">
        <f>SUM(G185,J185)</f>
        <v>40</v>
      </c>
      <c r="E185" s="308">
        <f>SUM(H185,K185)</f>
        <v>40</v>
      </c>
      <c r="F185" s="308">
        <f>SUM(G185:H185)</f>
        <v>80</v>
      </c>
      <c r="G185" s="308">
        <v>40</v>
      </c>
      <c r="H185" s="308">
        <v>40</v>
      </c>
      <c r="I185" s="423" t="s">
        <v>266</v>
      </c>
      <c r="J185" s="423" t="s">
        <v>266</v>
      </c>
      <c r="K185" s="423" t="s">
        <v>266</v>
      </c>
      <c r="L185" s="469">
        <v>38</v>
      </c>
      <c r="M185" s="468"/>
    </row>
    <row r="186" spans="1:13" s="233" customFormat="1" ht="18" customHeight="1">
      <c r="A186" s="242" t="s">
        <v>515</v>
      </c>
      <c r="B186" s="419">
        <f>SUM(B187:B207)</f>
        <v>1459</v>
      </c>
      <c r="C186" s="470">
        <f>SUM(C187:C207,I186)</f>
        <v>2728</v>
      </c>
      <c r="D186" s="420">
        <f>SUM(D187:D207,J186)</f>
        <v>1390</v>
      </c>
      <c r="E186" s="420">
        <f>SUM(E187:E207,K186)</f>
        <v>1338</v>
      </c>
      <c r="F186" s="420">
        <f>SUM(F187:F207)</f>
        <v>2640</v>
      </c>
      <c r="G186" s="420">
        <f>SUM(G187:G207)</f>
        <v>1319</v>
      </c>
      <c r="H186" s="420">
        <f>SUM(H187:H207)</f>
        <v>1321</v>
      </c>
      <c r="I186" s="420">
        <f>SUM(J186:K186)</f>
        <v>88</v>
      </c>
      <c r="J186" s="420">
        <v>71</v>
      </c>
      <c r="K186" s="420">
        <v>17</v>
      </c>
      <c r="L186" s="466">
        <f>SUM(L187:L207)</f>
        <v>1249</v>
      </c>
      <c r="M186" s="471" t="s">
        <v>253</v>
      </c>
    </row>
    <row r="187" spans="1:13" s="228" customFormat="1" ht="18" customHeight="1">
      <c r="A187" s="239" t="s">
        <v>303</v>
      </c>
      <c r="B187" s="472">
        <v>197</v>
      </c>
      <c r="C187" s="308">
        <f>SUM(D187:E187)</f>
        <v>337</v>
      </c>
      <c r="D187" s="308">
        <f>SUM(G187,J187)</f>
        <v>165</v>
      </c>
      <c r="E187" s="308">
        <f>SUM(H187,K187)</f>
        <v>172</v>
      </c>
      <c r="F187" s="308">
        <f>SUM(G187:H187)</f>
        <v>337</v>
      </c>
      <c r="G187" s="308">
        <v>165</v>
      </c>
      <c r="H187" s="308">
        <v>172</v>
      </c>
      <c r="I187" s="423" t="s">
        <v>266</v>
      </c>
      <c r="J187" s="423" t="s">
        <v>266</v>
      </c>
      <c r="K187" s="423" t="s">
        <v>566</v>
      </c>
      <c r="L187" s="473">
        <v>157</v>
      </c>
      <c r="M187" s="468"/>
    </row>
    <row r="188" spans="1:13" s="228" customFormat="1" ht="18" customHeight="1">
      <c r="A188" s="239" t="s">
        <v>171</v>
      </c>
      <c r="B188" s="472">
        <v>48</v>
      </c>
      <c r="C188" s="308">
        <f aca="true" t="shared" si="23" ref="C188:C206">SUM(D188:E188)</f>
        <v>89</v>
      </c>
      <c r="D188" s="308">
        <f aca="true" t="shared" si="24" ref="D188:E207">SUM(G188,J188)</f>
        <v>47</v>
      </c>
      <c r="E188" s="308">
        <f t="shared" si="24"/>
        <v>42</v>
      </c>
      <c r="F188" s="308">
        <f aca="true" t="shared" si="25" ref="F188:F207">SUM(G188:H188)</f>
        <v>89</v>
      </c>
      <c r="G188" s="308">
        <v>47</v>
      </c>
      <c r="H188" s="308">
        <v>42</v>
      </c>
      <c r="I188" s="423" t="s">
        <v>266</v>
      </c>
      <c r="J188" s="423" t="s">
        <v>266</v>
      </c>
      <c r="K188" s="423" t="s">
        <v>266</v>
      </c>
      <c r="L188" s="473">
        <v>40</v>
      </c>
      <c r="M188" s="468"/>
    </row>
    <row r="189" spans="1:13" s="228" customFormat="1" ht="18" customHeight="1">
      <c r="A189" s="239" t="s">
        <v>172</v>
      </c>
      <c r="B189" s="472">
        <v>74</v>
      </c>
      <c r="C189" s="308">
        <f t="shared" si="23"/>
        <v>135</v>
      </c>
      <c r="D189" s="308">
        <f t="shared" si="24"/>
        <v>68</v>
      </c>
      <c r="E189" s="308">
        <f t="shared" si="24"/>
        <v>67</v>
      </c>
      <c r="F189" s="308">
        <f t="shared" si="25"/>
        <v>135</v>
      </c>
      <c r="G189" s="308">
        <v>68</v>
      </c>
      <c r="H189" s="308">
        <v>67</v>
      </c>
      <c r="I189" s="423" t="s">
        <v>266</v>
      </c>
      <c r="J189" s="423" t="s">
        <v>566</v>
      </c>
      <c r="K189" s="423" t="s">
        <v>266</v>
      </c>
      <c r="L189" s="473">
        <v>76</v>
      </c>
      <c r="M189" s="468"/>
    </row>
    <row r="190" spans="1:13" s="228" customFormat="1" ht="18" customHeight="1">
      <c r="A190" s="239" t="s">
        <v>173</v>
      </c>
      <c r="B190" s="472">
        <v>144</v>
      </c>
      <c r="C190" s="308">
        <f t="shared" si="23"/>
        <v>293</v>
      </c>
      <c r="D190" s="308">
        <f t="shared" si="24"/>
        <v>144</v>
      </c>
      <c r="E190" s="308">
        <f t="shared" si="24"/>
        <v>149</v>
      </c>
      <c r="F190" s="308">
        <f t="shared" si="25"/>
        <v>293</v>
      </c>
      <c r="G190" s="308">
        <v>144</v>
      </c>
      <c r="H190" s="308">
        <v>149</v>
      </c>
      <c r="I190" s="423" t="s">
        <v>266</v>
      </c>
      <c r="J190" s="423" t="s">
        <v>266</v>
      </c>
      <c r="K190" s="423" t="s">
        <v>266</v>
      </c>
      <c r="L190" s="473">
        <v>80</v>
      </c>
      <c r="M190" s="468"/>
    </row>
    <row r="191" spans="1:13" s="228" customFormat="1" ht="18" customHeight="1">
      <c r="A191" s="239" t="s">
        <v>304</v>
      </c>
      <c r="B191" s="472">
        <v>53</v>
      </c>
      <c r="C191" s="308">
        <f t="shared" si="23"/>
        <v>92</v>
      </c>
      <c r="D191" s="308">
        <f t="shared" si="24"/>
        <v>51</v>
      </c>
      <c r="E191" s="308">
        <f t="shared" si="24"/>
        <v>41</v>
      </c>
      <c r="F191" s="308">
        <f t="shared" si="25"/>
        <v>92</v>
      </c>
      <c r="G191" s="308">
        <v>51</v>
      </c>
      <c r="H191" s="308">
        <v>41</v>
      </c>
      <c r="I191" s="423" t="s">
        <v>266</v>
      </c>
      <c r="J191" s="423" t="s">
        <v>266</v>
      </c>
      <c r="K191" s="423" t="s">
        <v>266</v>
      </c>
      <c r="L191" s="473">
        <v>37</v>
      </c>
      <c r="M191" s="468"/>
    </row>
    <row r="192" spans="1:13" s="228" customFormat="1" ht="18" customHeight="1">
      <c r="A192" s="239" t="s">
        <v>305</v>
      </c>
      <c r="B192" s="472">
        <v>50</v>
      </c>
      <c r="C192" s="308">
        <f t="shared" si="23"/>
        <v>88</v>
      </c>
      <c r="D192" s="308">
        <f t="shared" si="24"/>
        <v>45</v>
      </c>
      <c r="E192" s="308">
        <f t="shared" si="24"/>
        <v>43</v>
      </c>
      <c r="F192" s="308">
        <f t="shared" si="25"/>
        <v>88</v>
      </c>
      <c r="G192" s="308">
        <v>45</v>
      </c>
      <c r="H192" s="308">
        <v>43</v>
      </c>
      <c r="I192" s="423" t="s">
        <v>266</v>
      </c>
      <c r="J192" s="423" t="s">
        <v>266</v>
      </c>
      <c r="K192" s="423" t="s">
        <v>266</v>
      </c>
      <c r="L192" s="473">
        <v>49</v>
      </c>
      <c r="M192" s="468"/>
    </row>
    <row r="193" spans="1:13" s="228" customFormat="1" ht="18" customHeight="1">
      <c r="A193" s="239" t="s">
        <v>306</v>
      </c>
      <c r="B193" s="472">
        <v>37</v>
      </c>
      <c r="C193" s="308">
        <f t="shared" si="23"/>
        <v>71</v>
      </c>
      <c r="D193" s="308">
        <f t="shared" si="24"/>
        <v>35</v>
      </c>
      <c r="E193" s="308">
        <f t="shared" si="24"/>
        <v>36</v>
      </c>
      <c r="F193" s="308">
        <f t="shared" si="25"/>
        <v>71</v>
      </c>
      <c r="G193" s="308">
        <v>35</v>
      </c>
      <c r="H193" s="308">
        <v>36</v>
      </c>
      <c r="I193" s="423" t="s">
        <v>266</v>
      </c>
      <c r="J193" s="423" t="s">
        <v>266</v>
      </c>
      <c r="K193" s="423" t="s">
        <v>266</v>
      </c>
      <c r="L193" s="473">
        <v>39</v>
      </c>
      <c r="M193" s="468"/>
    </row>
    <row r="194" spans="1:13" s="228" customFormat="1" ht="18" customHeight="1">
      <c r="A194" s="239" t="s">
        <v>516</v>
      </c>
      <c r="B194" s="472">
        <v>56</v>
      </c>
      <c r="C194" s="308">
        <f t="shared" si="23"/>
        <v>103</v>
      </c>
      <c r="D194" s="308">
        <f t="shared" si="24"/>
        <v>48</v>
      </c>
      <c r="E194" s="308">
        <f t="shared" si="24"/>
        <v>55</v>
      </c>
      <c r="F194" s="308">
        <f t="shared" si="25"/>
        <v>103</v>
      </c>
      <c r="G194" s="308">
        <v>48</v>
      </c>
      <c r="H194" s="308">
        <v>55</v>
      </c>
      <c r="I194" s="423" t="s">
        <v>266</v>
      </c>
      <c r="J194" s="423" t="s">
        <v>566</v>
      </c>
      <c r="K194" s="423" t="s">
        <v>266</v>
      </c>
      <c r="L194" s="473">
        <v>44</v>
      </c>
      <c r="M194" s="468"/>
    </row>
    <row r="195" spans="1:13" s="228" customFormat="1" ht="18" customHeight="1">
      <c r="A195" s="239" t="s">
        <v>174</v>
      </c>
      <c r="B195" s="472">
        <v>54</v>
      </c>
      <c r="C195" s="308">
        <f t="shared" si="23"/>
        <v>87</v>
      </c>
      <c r="D195" s="308">
        <f t="shared" si="24"/>
        <v>40</v>
      </c>
      <c r="E195" s="308">
        <f t="shared" si="24"/>
        <v>47</v>
      </c>
      <c r="F195" s="308">
        <f t="shared" si="25"/>
        <v>87</v>
      </c>
      <c r="G195" s="308">
        <v>40</v>
      </c>
      <c r="H195" s="308">
        <v>47</v>
      </c>
      <c r="I195" s="423" t="s">
        <v>266</v>
      </c>
      <c r="J195" s="423" t="s">
        <v>566</v>
      </c>
      <c r="K195" s="423" t="s">
        <v>266</v>
      </c>
      <c r="L195" s="473">
        <v>50</v>
      </c>
      <c r="M195" s="468"/>
    </row>
    <row r="196" spans="1:13" s="228" customFormat="1" ht="18" customHeight="1">
      <c r="A196" s="239" t="s">
        <v>307</v>
      </c>
      <c r="B196" s="472">
        <v>56</v>
      </c>
      <c r="C196" s="308">
        <f t="shared" si="23"/>
        <v>97</v>
      </c>
      <c r="D196" s="308">
        <f t="shared" si="24"/>
        <v>44</v>
      </c>
      <c r="E196" s="308">
        <f t="shared" si="24"/>
        <v>53</v>
      </c>
      <c r="F196" s="308">
        <f t="shared" si="25"/>
        <v>97</v>
      </c>
      <c r="G196" s="308">
        <v>44</v>
      </c>
      <c r="H196" s="308">
        <v>53</v>
      </c>
      <c r="I196" s="423" t="s">
        <v>266</v>
      </c>
      <c r="J196" s="423" t="s">
        <v>266</v>
      </c>
      <c r="K196" s="423" t="s">
        <v>266</v>
      </c>
      <c r="L196" s="473">
        <v>59</v>
      </c>
      <c r="M196" s="468"/>
    </row>
    <row r="197" spans="1:13" s="228" customFormat="1" ht="18" customHeight="1">
      <c r="A197" s="239" t="s">
        <v>175</v>
      </c>
      <c r="B197" s="472">
        <v>33</v>
      </c>
      <c r="C197" s="308">
        <f t="shared" si="23"/>
        <v>47</v>
      </c>
      <c r="D197" s="308">
        <f t="shared" si="24"/>
        <v>22</v>
      </c>
      <c r="E197" s="308">
        <f t="shared" si="24"/>
        <v>25</v>
      </c>
      <c r="F197" s="308">
        <f t="shared" si="25"/>
        <v>47</v>
      </c>
      <c r="G197" s="308">
        <v>22</v>
      </c>
      <c r="H197" s="308">
        <v>25</v>
      </c>
      <c r="I197" s="423" t="s">
        <v>266</v>
      </c>
      <c r="J197" s="423" t="s">
        <v>266</v>
      </c>
      <c r="K197" s="423" t="s">
        <v>266</v>
      </c>
      <c r="L197" s="473">
        <v>24</v>
      </c>
      <c r="M197" s="468"/>
    </row>
    <row r="198" spans="1:13" s="228" customFormat="1" ht="18" customHeight="1">
      <c r="A198" s="239" t="s">
        <v>176</v>
      </c>
      <c r="B198" s="472">
        <v>61</v>
      </c>
      <c r="C198" s="308">
        <f t="shared" si="23"/>
        <v>116</v>
      </c>
      <c r="D198" s="308">
        <f t="shared" si="24"/>
        <v>63</v>
      </c>
      <c r="E198" s="308">
        <f t="shared" si="24"/>
        <v>53</v>
      </c>
      <c r="F198" s="308">
        <f t="shared" si="25"/>
        <v>116</v>
      </c>
      <c r="G198" s="308">
        <v>63</v>
      </c>
      <c r="H198" s="308">
        <v>53</v>
      </c>
      <c r="I198" s="423" t="s">
        <v>266</v>
      </c>
      <c r="J198" s="423" t="s">
        <v>266</v>
      </c>
      <c r="K198" s="423" t="s">
        <v>266</v>
      </c>
      <c r="L198" s="473">
        <v>60</v>
      </c>
      <c r="M198" s="468"/>
    </row>
    <row r="199" spans="1:13" s="228" customFormat="1" ht="18" customHeight="1">
      <c r="A199" s="239" t="s">
        <v>177</v>
      </c>
      <c r="B199" s="472">
        <v>78</v>
      </c>
      <c r="C199" s="308">
        <f t="shared" si="23"/>
        <v>148</v>
      </c>
      <c r="D199" s="308">
        <f t="shared" si="24"/>
        <v>77</v>
      </c>
      <c r="E199" s="308">
        <f t="shared" si="24"/>
        <v>71</v>
      </c>
      <c r="F199" s="308">
        <f t="shared" si="25"/>
        <v>148</v>
      </c>
      <c r="G199" s="308">
        <v>77</v>
      </c>
      <c r="H199" s="308">
        <v>71</v>
      </c>
      <c r="I199" s="423" t="s">
        <v>266</v>
      </c>
      <c r="J199" s="423" t="s">
        <v>266</v>
      </c>
      <c r="K199" s="423" t="s">
        <v>266</v>
      </c>
      <c r="L199" s="473">
        <v>65</v>
      </c>
      <c r="M199" s="468"/>
    </row>
    <row r="200" spans="1:13" s="228" customFormat="1" ht="18" customHeight="1">
      <c r="A200" s="239" t="s">
        <v>517</v>
      </c>
      <c r="B200" s="472">
        <v>72</v>
      </c>
      <c r="C200" s="308">
        <f t="shared" si="23"/>
        <v>134</v>
      </c>
      <c r="D200" s="308">
        <f t="shared" si="24"/>
        <v>74</v>
      </c>
      <c r="E200" s="308">
        <f t="shared" si="24"/>
        <v>60</v>
      </c>
      <c r="F200" s="308">
        <f t="shared" si="25"/>
        <v>134</v>
      </c>
      <c r="G200" s="308">
        <v>74</v>
      </c>
      <c r="H200" s="308">
        <v>60</v>
      </c>
      <c r="I200" s="423" t="s">
        <v>266</v>
      </c>
      <c r="J200" s="423" t="s">
        <v>266</v>
      </c>
      <c r="K200" s="423" t="s">
        <v>266</v>
      </c>
      <c r="L200" s="473">
        <v>50</v>
      </c>
      <c r="M200" s="468"/>
    </row>
    <row r="201" spans="1:13" s="228" customFormat="1" ht="18" customHeight="1">
      <c r="A201" s="239" t="s">
        <v>178</v>
      </c>
      <c r="B201" s="472">
        <v>53</v>
      </c>
      <c r="C201" s="308">
        <f t="shared" si="23"/>
        <v>89</v>
      </c>
      <c r="D201" s="308">
        <f t="shared" si="24"/>
        <v>39</v>
      </c>
      <c r="E201" s="308">
        <f t="shared" si="24"/>
        <v>50</v>
      </c>
      <c r="F201" s="308">
        <f t="shared" si="25"/>
        <v>89</v>
      </c>
      <c r="G201" s="308">
        <v>39</v>
      </c>
      <c r="H201" s="308">
        <v>50</v>
      </c>
      <c r="I201" s="423" t="s">
        <v>266</v>
      </c>
      <c r="J201" s="423" t="s">
        <v>266</v>
      </c>
      <c r="K201" s="423" t="s">
        <v>266</v>
      </c>
      <c r="L201" s="473">
        <v>67</v>
      </c>
      <c r="M201" s="468"/>
    </row>
    <row r="202" spans="1:13" s="228" customFormat="1" ht="18" customHeight="1">
      <c r="A202" s="239" t="s">
        <v>308</v>
      </c>
      <c r="B202" s="472">
        <v>55</v>
      </c>
      <c r="C202" s="308">
        <f t="shared" si="23"/>
        <v>110</v>
      </c>
      <c r="D202" s="308">
        <f t="shared" si="24"/>
        <v>57</v>
      </c>
      <c r="E202" s="308">
        <f t="shared" si="24"/>
        <v>53</v>
      </c>
      <c r="F202" s="308">
        <f t="shared" si="25"/>
        <v>110</v>
      </c>
      <c r="G202" s="308">
        <v>57</v>
      </c>
      <c r="H202" s="308">
        <v>53</v>
      </c>
      <c r="I202" s="423" t="s">
        <v>266</v>
      </c>
      <c r="J202" s="423" t="s">
        <v>266</v>
      </c>
      <c r="K202" s="423" t="s">
        <v>566</v>
      </c>
      <c r="L202" s="473">
        <v>52</v>
      </c>
      <c r="M202" s="468"/>
    </row>
    <row r="203" spans="1:13" s="228" customFormat="1" ht="18" customHeight="1">
      <c r="A203" s="239" t="s">
        <v>179</v>
      </c>
      <c r="B203" s="472">
        <v>70</v>
      </c>
      <c r="C203" s="308">
        <f t="shared" si="23"/>
        <v>129</v>
      </c>
      <c r="D203" s="308">
        <f t="shared" si="24"/>
        <v>61</v>
      </c>
      <c r="E203" s="308">
        <f t="shared" si="24"/>
        <v>68</v>
      </c>
      <c r="F203" s="308">
        <f t="shared" si="25"/>
        <v>129</v>
      </c>
      <c r="G203" s="308">
        <v>61</v>
      </c>
      <c r="H203" s="308">
        <v>68</v>
      </c>
      <c r="I203" s="423" t="s">
        <v>266</v>
      </c>
      <c r="J203" s="423" t="s">
        <v>266</v>
      </c>
      <c r="K203" s="423" t="s">
        <v>266</v>
      </c>
      <c r="L203" s="473">
        <v>54</v>
      </c>
      <c r="M203" s="468"/>
    </row>
    <row r="204" spans="1:13" s="228" customFormat="1" ht="18" customHeight="1">
      <c r="A204" s="239" t="s">
        <v>309</v>
      </c>
      <c r="B204" s="472">
        <v>65</v>
      </c>
      <c r="C204" s="308">
        <f t="shared" si="23"/>
        <v>131</v>
      </c>
      <c r="D204" s="308">
        <f t="shared" si="24"/>
        <v>63</v>
      </c>
      <c r="E204" s="308">
        <f t="shared" si="24"/>
        <v>68</v>
      </c>
      <c r="F204" s="308">
        <f t="shared" si="25"/>
        <v>131</v>
      </c>
      <c r="G204" s="308">
        <v>63</v>
      </c>
      <c r="H204" s="308">
        <v>68</v>
      </c>
      <c r="I204" s="423" t="s">
        <v>266</v>
      </c>
      <c r="J204" s="423" t="s">
        <v>567</v>
      </c>
      <c r="K204" s="423" t="s">
        <v>566</v>
      </c>
      <c r="L204" s="473">
        <v>59</v>
      </c>
      <c r="M204" s="468"/>
    </row>
    <row r="205" spans="1:13" s="228" customFormat="1" ht="18" customHeight="1">
      <c r="A205" s="239" t="s">
        <v>180</v>
      </c>
      <c r="B205" s="472">
        <v>55</v>
      </c>
      <c r="C205" s="308">
        <f t="shared" si="23"/>
        <v>95</v>
      </c>
      <c r="D205" s="308">
        <f t="shared" si="24"/>
        <v>40</v>
      </c>
      <c r="E205" s="308">
        <f t="shared" si="24"/>
        <v>55</v>
      </c>
      <c r="F205" s="308">
        <f t="shared" si="25"/>
        <v>95</v>
      </c>
      <c r="G205" s="308">
        <v>40</v>
      </c>
      <c r="H205" s="308">
        <v>55</v>
      </c>
      <c r="I205" s="423" t="s">
        <v>266</v>
      </c>
      <c r="J205" s="423" t="s">
        <v>266</v>
      </c>
      <c r="K205" s="423" t="s">
        <v>266</v>
      </c>
      <c r="L205" s="473">
        <v>40</v>
      </c>
      <c r="M205" s="468"/>
    </row>
    <row r="206" spans="1:13" s="228" customFormat="1" ht="18" customHeight="1">
      <c r="A206" s="239" t="s">
        <v>310</v>
      </c>
      <c r="B206" s="472">
        <v>98</v>
      </c>
      <c r="C206" s="308">
        <f t="shared" si="23"/>
        <v>151</v>
      </c>
      <c r="D206" s="308">
        <f t="shared" si="24"/>
        <v>87</v>
      </c>
      <c r="E206" s="308">
        <f t="shared" si="24"/>
        <v>64</v>
      </c>
      <c r="F206" s="308">
        <f t="shared" si="25"/>
        <v>151</v>
      </c>
      <c r="G206" s="308">
        <v>87</v>
      </c>
      <c r="H206" s="308">
        <v>64</v>
      </c>
      <c r="I206" s="423" t="s">
        <v>266</v>
      </c>
      <c r="J206" s="423" t="s">
        <v>266</v>
      </c>
      <c r="K206" s="423" t="s">
        <v>567</v>
      </c>
      <c r="L206" s="473">
        <v>85</v>
      </c>
      <c r="M206" s="468"/>
    </row>
    <row r="207" spans="1:13" s="228" customFormat="1" ht="18" customHeight="1">
      <c r="A207" s="239" t="s">
        <v>181</v>
      </c>
      <c r="B207" s="472">
        <v>50</v>
      </c>
      <c r="C207" s="308">
        <f>SUM(D207:E207)</f>
        <v>98</v>
      </c>
      <c r="D207" s="308">
        <f t="shared" si="24"/>
        <v>49</v>
      </c>
      <c r="E207" s="308">
        <f t="shared" si="24"/>
        <v>49</v>
      </c>
      <c r="F207" s="308">
        <f t="shared" si="25"/>
        <v>98</v>
      </c>
      <c r="G207" s="308">
        <v>49</v>
      </c>
      <c r="H207" s="308">
        <v>49</v>
      </c>
      <c r="I207" s="423" t="s">
        <v>266</v>
      </c>
      <c r="J207" s="423" t="s">
        <v>566</v>
      </c>
      <c r="K207" s="423" t="s">
        <v>266</v>
      </c>
      <c r="L207" s="473">
        <v>62</v>
      </c>
      <c r="M207" s="468"/>
    </row>
    <row r="208" spans="1:13" s="233" customFormat="1" ht="18" customHeight="1">
      <c r="A208" s="242" t="s">
        <v>311</v>
      </c>
      <c r="B208" s="442">
        <f aca="true" t="shared" si="26" ref="B208:H208">SUM(B209:B212,B227:B243)</f>
        <v>2122</v>
      </c>
      <c r="C208" s="310">
        <f>SUM(C209:C212,C227:C243,I208)</f>
        <v>4006</v>
      </c>
      <c r="D208" s="310">
        <f>SUM(D209:D212,D227:D243,J208)</f>
        <v>2032</v>
      </c>
      <c r="E208" s="310">
        <f>SUM(E209:E212,E227:E243,K208)</f>
        <v>1974</v>
      </c>
      <c r="F208" s="310">
        <f>SUM(F209:F212,F227:F243)</f>
        <v>3937</v>
      </c>
      <c r="G208" s="310">
        <f t="shared" si="26"/>
        <v>2002</v>
      </c>
      <c r="H208" s="310">
        <f t="shared" si="26"/>
        <v>1935</v>
      </c>
      <c r="I208" s="420">
        <f>SUM(J208:K208)</f>
        <v>69</v>
      </c>
      <c r="J208" s="310">
        <v>30</v>
      </c>
      <c r="K208" s="310">
        <v>39</v>
      </c>
      <c r="L208" s="310">
        <f>SUM(L209:L212,L227:L243)</f>
        <v>1597</v>
      </c>
      <c r="M208" s="471" t="s">
        <v>312</v>
      </c>
    </row>
    <row r="209" spans="1:13" s="228" customFormat="1" ht="18" customHeight="1">
      <c r="A209" s="227" t="s">
        <v>313</v>
      </c>
      <c r="B209" s="472">
        <v>222</v>
      </c>
      <c r="C209" s="474">
        <f>SUM(D209:E209)</f>
        <v>368</v>
      </c>
      <c r="D209" s="474">
        <f>SUM(G209,J209)</f>
        <v>177</v>
      </c>
      <c r="E209" s="474">
        <f>SUM(H209,K209)</f>
        <v>191</v>
      </c>
      <c r="F209" s="474">
        <f>SUM(G209:H209)</f>
        <v>368</v>
      </c>
      <c r="G209" s="474">
        <v>177</v>
      </c>
      <c r="H209" s="474">
        <v>191</v>
      </c>
      <c r="I209" s="423" t="s">
        <v>266</v>
      </c>
      <c r="J209" s="423" t="s">
        <v>266</v>
      </c>
      <c r="K209" s="423" t="s">
        <v>568</v>
      </c>
      <c r="L209" s="473">
        <v>156</v>
      </c>
      <c r="M209" s="468"/>
    </row>
    <row r="210" spans="1:13" s="228" customFormat="1" ht="18" customHeight="1">
      <c r="A210" s="227" t="s">
        <v>314</v>
      </c>
      <c r="B210" s="472">
        <v>215</v>
      </c>
      <c r="C210" s="474">
        <f>SUM(D210:E210)</f>
        <v>387</v>
      </c>
      <c r="D210" s="474">
        <f aca="true" t="shared" si="27" ref="D210:E212">SUM(G210,J210)</f>
        <v>196</v>
      </c>
      <c r="E210" s="474">
        <f t="shared" si="27"/>
        <v>191</v>
      </c>
      <c r="F210" s="474">
        <f>SUM(G210:H210)</f>
        <v>387</v>
      </c>
      <c r="G210" s="474">
        <v>196</v>
      </c>
      <c r="H210" s="474">
        <v>191</v>
      </c>
      <c r="I210" s="423" t="s">
        <v>266</v>
      </c>
      <c r="J210" s="423" t="s">
        <v>569</v>
      </c>
      <c r="K210" s="423" t="s">
        <v>266</v>
      </c>
      <c r="L210" s="473">
        <v>165</v>
      </c>
      <c r="M210" s="468"/>
    </row>
    <row r="211" spans="1:13" s="228" customFormat="1" ht="18" customHeight="1">
      <c r="A211" s="227" t="s">
        <v>315</v>
      </c>
      <c r="B211" s="472">
        <v>85</v>
      </c>
      <c r="C211" s="474">
        <f>SUM(D211:E211)</f>
        <v>155</v>
      </c>
      <c r="D211" s="474">
        <f t="shared" si="27"/>
        <v>75</v>
      </c>
      <c r="E211" s="474">
        <f t="shared" si="27"/>
        <v>80</v>
      </c>
      <c r="F211" s="474">
        <f>SUM(G211:H211)</f>
        <v>155</v>
      </c>
      <c r="G211" s="474">
        <v>75</v>
      </c>
      <c r="H211" s="474">
        <v>80</v>
      </c>
      <c r="I211" s="423" t="s">
        <v>266</v>
      </c>
      <c r="J211" s="423" t="s">
        <v>266</v>
      </c>
      <c r="K211" s="423" t="s">
        <v>569</v>
      </c>
      <c r="L211" s="890">
        <v>73</v>
      </c>
      <c r="M211" s="468"/>
    </row>
    <row r="212" spans="1:13" s="228" customFormat="1" ht="18" customHeight="1" thickBot="1">
      <c r="A212" s="229" t="s">
        <v>471</v>
      </c>
      <c r="B212" s="475">
        <v>91</v>
      </c>
      <c r="C212" s="476">
        <f>SUM(D212:E212)</f>
        <v>182</v>
      </c>
      <c r="D212" s="476">
        <f t="shared" si="27"/>
        <v>98</v>
      </c>
      <c r="E212" s="476">
        <f t="shared" si="27"/>
        <v>84</v>
      </c>
      <c r="F212" s="476">
        <f>SUM(G212:H212)</f>
        <v>182</v>
      </c>
      <c r="G212" s="476">
        <v>98</v>
      </c>
      <c r="H212" s="476">
        <v>84</v>
      </c>
      <c r="I212" s="426" t="s">
        <v>266</v>
      </c>
      <c r="J212" s="426" t="s">
        <v>564</v>
      </c>
      <c r="K212" s="426" t="s">
        <v>266</v>
      </c>
      <c r="L212" s="891">
        <v>73</v>
      </c>
      <c r="M212" s="477"/>
    </row>
    <row r="213" spans="1:13" s="433" customFormat="1" ht="12" customHeight="1">
      <c r="A213" s="688" t="s">
        <v>863</v>
      </c>
      <c r="B213" s="429"/>
      <c r="C213" s="430"/>
      <c r="D213" s="430"/>
      <c r="E213" s="430"/>
      <c r="F213" s="430"/>
      <c r="G213" s="971" t="s">
        <v>811</v>
      </c>
      <c r="H213" s="971"/>
      <c r="I213" s="971"/>
      <c r="J213" s="971"/>
      <c r="K213" s="430"/>
      <c r="L213" s="431"/>
      <c r="M213" s="432"/>
    </row>
    <row r="214" spans="1:13" s="433" customFormat="1" ht="12" customHeight="1">
      <c r="A214" s="428" t="s">
        <v>864</v>
      </c>
      <c r="B214" s="429"/>
      <c r="C214" s="430"/>
      <c r="D214" s="430"/>
      <c r="E214" s="430"/>
      <c r="F214" s="430"/>
      <c r="G214" s="691" t="s">
        <v>828</v>
      </c>
      <c r="H214" s="691"/>
      <c r="I214" s="691"/>
      <c r="J214" s="691"/>
      <c r="K214" s="430"/>
      <c r="L214" s="431"/>
      <c r="M214" s="432"/>
    </row>
    <row r="215" spans="1:13" s="433" customFormat="1" ht="12" customHeight="1">
      <c r="A215" s="428" t="s">
        <v>848</v>
      </c>
      <c r="B215" s="429"/>
      <c r="C215" s="430"/>
      <c r="D215" s="430"/>
      <c r="E215" s="430"/>
      <c r="F215" s="430"/>
      <c r="G215" s="691"/>
      <c r="H215" s="691"/>
      <c r="I215" s="691"/>
      <c r="J215" s="691"/>
      <c r="K215" s="430"/>
      <c r="L215" s="431"/>
      <c r="M215" s="432"/>
    </row>
    <row r="216" spans="1:13" s="433" customFormat="1" ht="12" customHeight="1">
      <c r="A216" s="434" t="s">
        <v>865</v>
      </c>
      <c r="B216" s="435"/>
      <c r="C216" s="435"/>
      <c r="D216" s="435"/>
      <c r="E216" s="435"/>
      <c r="F216" s="435"/>
      <c r="G216" s="970" t="s">
        <v>866</v>
      </c>
      <c r="H216" s="970"/>
      <c r="I216" s="970"/>
      <c r="J216" s="970"/>
      <c r="K216" s="970"/>
      <c r="L216" s="970"/>
      <c r="M216" s="434"/>
    </row>
    <row r="217" spans="1:13" s="716" customFormat="1" ht="12" customHeight="1">
      <c r="A217" s="715" t="s">
        <v>879</v>
      </c>
      <c r="B217" s="743"/>
      <c r="C217" s="744"/>
      <c r="D217" s="743"/>
      <c r="E217" s="743"/>
      <c r="F217" s="743"/>
      <c r="G217" s="743"/>
      <c r="H217" s="743"/>
      <c r="I217" s="743"/>
      <c r="K217" s="745"/>
      <c r="M217" s="718" t="s">
        <v>284</v>
      </c>
    </row>
    <row r="218" spans="1:13" s="205" customFormat="1" ht="12" customHeight="1">
      <c r="A218" s="211"/>
      <c r="B218" s="721"/>
      <c r="C218" s="722"/>
      <c r="D218" s="721"/>
      <c r="E218" s="721"/>
      <c r="F218" s="721"/>
      <c r="G218" s="721"/>
      <c r="H218" s="721"/>
      <c r="I218" s="721"/>
      <c r="J218" s="721"/>
      <c r="K218" s="721"/>
      <c r="M218" s="721"/>
    </row>
    <row r="219" spans="1:13" s="235" customFormat="1" ht="24.75" customHeight="1">
      <c r="A219" s="972" t="s">
        <v>745</v>
      </c>
      <c r="B219" s="972"/>
      <c r="C219" s="972"/>
      <c r="D219" s="972"/>
      <c r="E219" s="972"/>
      <c r="F219" s="972"/>
      <c r="G219" s="978" t="s">
        <v>746</v>
      </c>
      <c r="H219" s="978"/>
      <c r="I219" s="978"/>
      <c r="J219" s="978"/>
      <c r="K219" s="978"/>
      <c r="L219" s="978"/>
      <c r="M219" s="978"/>
    </row>
    <row r="220" spans="1:13" s="247" customFormat="1" ht="12" customHeight="1">
      <c r="A220" s="719"/>
      <c r="B220" s="719"/>
      <c r="C220" s="719"/>
      <c r="D220" s="719"/>
      <c r="E220" s="719"/>
      <c r="F220" s="719"/>
      <c r="G220" s="731"/>
      <c r="H220" s="731"/>
      <c r="I220" s="731"/>
      <c r="J220" s="731"/>
      <c r="K220" s="731"/>
      <c r="L220" s="205"/>
      <c r="M220" s="731"/>
    </row>
    <row r="221" spans="1:13" ht="12" customHeight="1">
      <c r="A221" s="214" t="s">
        <v>261</v>
      </c>
      <c r="C221" s="224"/>
      <c r="D221" s="145"/>
      <c r="E221" s="145"/>
      <c r="F221" s="145"/>
      <c r="G221" s="146"/>
      <c r="H221" s="146"/>
      <c r="I221" s="146"/>
      <c r="J221" s="146"/>
      <c r="K221" s="146"/>
      <c r="M221" s="145"/>
    </row>
    <row r="222" spans="1:13" s="732" customFormat="1" ht="12" customHeight="1" thickBot="1">
      <c r="A222" s="732" t="s">
        <v>843</v>
      </c>
      <c r="B222" s="739"/>
      <c r="C222" s="739"/>
      <c r="D222" s="739"/>
      <c r="E222" s="739"/>
      <c r="F222" s="739"/>
      <c r="G222" s="739"/>
      <c r="H222" s="739"/>
      <c r="I222" s="739"/>
      <c r="J222" s="739"/>
      <c r="K222" s="739"/>
      <c r="L222" s="712"/>
      <c r="M222" s="741" t="s">
        <v>6</v>
      </c>
    </row>
    <row r="223" spans="1:13" ht="17.25" customHeight="1">
      <c r="A223" s="405"/>
      <c r="B223" s="406" t="s">
        <v>635</v>
      </c>
      <c r="C223" s="376" t="s">
        <v>599</v>
      </c>
      <c r="D223" s="377"/>
      <c r="E223" s="377"/>
      <c r="F223" s="377"/>
      <c r="G223" s="376" t="s">
        <v>600</v>
      </c>
      <c r="H223" s="377"/>
      <c r="I223" s="377"/>
      <c r="J223" s="377"/>
      <c r="K223" s="379"/>
      <c r="L223" s="974" t="s">
        <v>826</v>
      </c>
      <c r="M223" s="407"/>
    </row>
    <row r="224" spans="1:13" ht="17.25" customHeight="1">
      <c r="A224" s="408" t="s">
        <v>622</v>
      </c>
      <c r="B224" s="409"/>
      <c r="C224" s="382" t="s">
        <v>827</v>
      </c>
      <c r="D224" s="383"/>
      <c r="E224" s="384"/>
      <c r="F224" s="385" t="s">
        <v>483</v>
      </c>
      <c r="G224" s="386"/>
      <c r="H224" s="387"/>
      <c r="I224" s="382" t="s">
        <v>484</v>
      </c>
      <c r="J224" s="388"/>
      <c r="K224" s="387"/>
      <c r="L224" s="975"/>
      <c r="M224" s="410" t="s">
        <v>262</v>
      </c>
    </row>
    <row r="225" spans="1:13" ht="17.25" customHeight="1">
      <c r="A225" s="411" t="s">
        <v>623</v>
      </c>
      <c r="B225" s="409"/>
      <c r="C225" s="390"/>
      <c r="D225" s="391" t="s">
        <v>602</v>
      </c>
      <c r="E225" s="391" t="s">
        <v>603</v>
      </c>
      <c r="F225" s="392"/>
      <c r="G225" s="391" t="s">
        <v>602</v>
      </c>
      <c r="H225" s="393" t="s">
        <v>603</v>
      </c>
      <c r="I225" s="394"/>
      <c r="J225" s="395" t="s">
        <v>602</v>
      </c>
      <c r="K225" s="381" t="s">
        <v>603</v>
      </c>
      <c r="L225" s="975"/>
      <c r="M225" s="412" t="s">
        <v>263</v>
      </c>
    </row>
    <row r="226" spans="1:13" ht="17.25" customHeight="1">
      <c r="A226" s="408"/>
      <c r="B226" s="413" t="s">
        <v>35</v>
      </c>
      <c r="C226" s="397" t="s">
        <v>486</v>
      </c>
      <c r="D226" s="396" t="s">
        <v>63</v>
      </c>
      <c r="E226" s="396" t="s">
        <v>64</v>
      </c>
      <c r="F226" s="398" t="s">
        <v>60</v>
      </c>
      <c r="G226" s="396" t="s">
        <v>63</v>
      </c>
      <c r="H226" s="397" t="s">
        <v>64</v>
      </c>
      <c r="I226" s="397" t="s">
        <v>33</v>
      </c>
      <c r="J226" s="399" t="s">
        <v>63</v>
      </c>
      <c r="K226" s="396" t="s">
        <v>64</v>
      </c>
      <c r="L226" s="976"/>
      <c r="M226" s="414"/>
    </row>
    <row r="227" spans="1:13" s="228" customFormat="1" ht="17.25" customHeight="1">
      <c r="A227" s="241" t="s">
        <v>316</v>
      </c>
      <c r="B227" s="478">
        <v>90</v>
      </c>
      <c r="C227" s="479">
        <f aca="true" t="shared" si="28" ref="C227:C243">SUM(D227:E227)</f>
        <v>191</v>
      </c>
      <c r="D227" s="479">
        <f>SUM(G227,J227)</f>
        <v>92</v>
      </c>
      <c r="E227" s="479">
        <f>SUM(H227,K227)</f>
        <v>99</v>
      </c>
      <c r="F227" s="479">
        <f>SUM(G227:H227)</f>
        <v>191</v>
      </c>
      <c r="G227" s="479">
        <v>92</v>
      </c>
      <c r="H227" s="479">
        <v>99</v>
      </c>
      <c r="I227" s="457" t="s">
        <v>266</v>
      </c>
      <c r="J227" s="457" t="s">
        <v>266</v>
      </c>
      <c r="K227" s="457" t="s">
        <v>564</v>
      </c>
      <c r="L227" s="892">
        <v>71</v>
      </c>
      <c r="M227" s="147"/>
    </row>
    <row r="228" spans="1:13" s="228" customFormat="1" ht="17.25" customHeight="1">
      <c r="A228" s="227" t="s">
        <v>317</v>
      </c>
      <c r="B228" s="472">
        <v>71</v>
      </c>
      <c r="C228" s="474">
        <f t="shared" si="28"/>
        <v>152</v>
      </c>
      <c r="D228" s="474">
        <f aca="true" t="shared" si="29" ref="D228:E243">SUM(G228,J228)</f>
        <v>83</v>
      </c>
      <c r="E228" s="474">
        <f t="shared" si="29"/>
        <v>69</v>
      </c>
      <c r="F228" s="474">
        <f aca="true" t="shared" si="30" ref="F228:F243">SUM(G228:H228)</f>
        <v>152</v>
      </c>
      <c r="G228" s="474">
        <v>83</v>
      </c>
      <c r="H228" s="474">
        <v>69</v>
      </c>
      <c r="I228" s="423" t="s">
        <v>266</v>
      </c>
      <c r="J228" s="423" t="s">
        <v>266</v>
      </c>
      <c r="K228" s="423" t="s">
        <v>266</v>
      </c>
      <c r="L228" s="890">
        <v>61</v>
      </c>
      <c r="M228" s="148"/>
    </row>
    <row r="229" spans="1:13" s="228" customFormat="1" ht="17.25" customHeight="1">
      <c r="A229" s="227" t="s">
        <v>318</v>
      </c>
      <c r="B229" s="472">
        <v>205</v>
      </c>
      <c r="C229" s="474">
        <f t="shared" si="28"/>
        <v>377</v>
      </c>
      <c r="D229" s="474">
        <f t="shared" si="29"/>
        <v>198</v>
      </c>
      <c r="E229" s="474">
        <f t="shared" si="29"/>
        <v>179</v>
      </c>
      <c r="F229" s="474">
        <f t="shared" si="30"/>
        <v>377</v>
      </c>
      <c r="G229" s="474">
        <v>198</v>
      </c>
      <c r="H229" s="474">
        <v>179</v>
      </c>
      <c r="I229" s="423" t="s">
        <v>266</v>
      </c>
      <c r="J229" s="423" t="s">
        <v>564</v>
      </c>
      <c r="K229" s="423" t="s">
        <v>266</v>
      </c>
      <c r="L229" s="890">
        <v>151</v>
      </c>
      <c r="M229" s="148"/>
    </row>
    <row r="230" spans="1:13" s="228" customFormat="1" ht="17.25" customHeight="1">
      <c r="A230" s="227" t="s">
        <v>319</v>
      </c>
      <c r="B230" s="472">
        <v>33</v>
      </c>
      <c r="C230" s="474">
        <f t="shared" si="28"/>
        <v>55</v>
      </c>
      <c r="D230" s="474">
        <f t="shared" si="29"/>
        <v>28</v>
      </c>
      <c r="E230" s="474">
        <f t="shared" si="29"/>
        <v>27</v>
      </c>
      <c r="F230" s="474">
        <f t="shared" si="30"/>
        <v>55</v>
      </c>
      <c r="G230" s="474">
        <v>28</v>
      </c>
      <c r="H230" s="474">
        <v>27</v>
      </c>
      <c r="I230" s="423" t="s">
        <v>266</v>
      </c>
      <c r="J230" s="423" t="s">
        <v>564</v>
      </c>
      <c r="K230" s="423" t="s">
        <v>564</v>
      </c>
      <c r="L230" s="890">
        <v>11</v>
      </c>
      <c r="M230" s="148"/>
    </row>
    <row r="231" spans="1:13" s="228" customFormat="1" ht="17.25" customHeight="1">
      <c r="A231" s="227" t="s">
        <v>320</v>
      </c>
      <c r="B231" s="472">
        <v>117</v>
      </c>
      <c r="C231" s="474">
        <f t="shared" si="28"/>
        <v>224</v>
      </c>
      <c r="D231" s="474">
        <f t="shared" si="29"/>
        <v>115</v>
      </c>
      <c r="E231" s="474">
        <f t="shared" si="29"/>
        <v>109</v>
      </c>
      <c r="F231" s="474">
        <f t="shared" si="30"/>
        <v>224</v>
      </c>
      <c r="G231" s="474">
        <v>115</v>
      </c>
      <c r="H231" s="474">
        <v>109</v>
      </c>
      <c r="I231" s="423" t="s">
        <v>266</v>
      </c>
      <c r="J231" s="423" t="s">
        <v>564</v>
      </c>
      <c r="K231" s="423" t="s">
        <v>266</v>
      </c>
      <c r="L231" s="890">
        <v>92</v>
      </c>
      <c r="M231" s="148"/>
    </row>
    <row r="232" spans="1:13" s="228" customFormat="1" ht="17.25" customHeight="1">
      <c r="A232" s="227" t="s">
        <v>321</v>
      </c>
      <c r="B232" s="472">
        <v>141</v>
      </c>
      <c r="C232" s="474">
        <f t="shared" si="28"/>
        <v>246</v>
      </c>
      <c r="D232" s="474">
        <f t="shared" si="29"/>
        <v>140</v>
      </c>
      <c r="E232" s="474">
        <f t="shared" si="29"/>
        <v>106</v>
      </c>
      <c r="F232" s="474">
        <f t="shared" si="30"/>
        <v>246</v>
      </c>
      <c r="G232" s="474">
        <v>140</v>
      </c>
      <c r="H232" s="474">
        <v>106</v>
      </c>
      <c r="I232" s="423" t="s">
        <v>266</v>
      </c>
      <c r="J232" s="423" t="s">
        <v>564</v>
      </c>
      <c r="K232" s="423" t="s">
        <v>564</v>
      </c>
      <c r="L232" s="890">
        <v>81</v>
      </c>
      <c r="M232" s="148"/>
    </row>
    <row r="233" spans="1:13" s="228" customFormat="1" ht="17.25" customHeight="1">
      <c r="A233" s="227" t="s">
        <v>182</v>
      </c>
      <c r="B233" s="472">
        <v>102</v>
      </c>
      <c r="C233" s="474">
        <f t="shared" si="28"/>
        <v>214</v>
      </c>
      <c r="D233" s="474">
        <f t="shared" si="29"/>
        <v>102</v>
      </c>
      <c r="E233" s="474">
        <f t="shared" si="29"/>
        <v>112</v>
      </c>
      <c r="F233" s="474">
        <f t="shared" si="30"/>
        <v>214</v>
      </c>
      <c r="G233" s="474">
        <v>102</v>
      </c>
      <c r="H233" s="474">
        <v>112</v>
      </c>
      <c r="I233" s="423" t="s">
        <v>266</v>
      </c>
      <c r="J233" s="423" t="s">
        <v>564</v>
      </c>
      <c r="K233" s="423" t="s">
        <v>564</v>
      </c>
      <c r="L233" s="890">
        <v>64</v>
      </c>
      <c r="M233" s="148"/>
    </row>
    <row r="234" spans="1:13" s="228" customFormat="1" ht="17.25" customHeight="1">
      <c r="A234" s="227" t="s">
        <v>322</v>
      </c>
      <c r="B234" s="472">
        <v>60</v>
      </c>
      <c r="C234" s="474">
        <f t="shared" si="28"/>
        <v>87</v>
      </c>
      <c r="D234" s="474">
        <f t="shared" si="29"/>
        <v>43</v>
      </c>
      <c r="E234" s="474">
        <f t="shared" si="29"/>
        <v>44</v>
      </c>
      <c r="F234" s="474">
        <f t="shared" si="30"/>
        <v>87</v>
      </c>
      <c r="G234" s="474">
        <v>43</v>
      </c>
      <c r="H234" s="474">
        <v>44</v>
      </c>
      <c r="I234" s="423" t="s">
        <v>266</v>
      </c>
      <c r="J234" s="423" t="s">
        <v>564</v>
      </c>
      <c r="K234" s="423" t="s">
        <v>266</v>
      </c>
      <c r="L234" s="890">
        <v>43</v>
      </c>
      <c r="M234" s="148"/>
    </row>
    <row r="235" spans="1:13" s="228" customFormat="1" ht="17.25" customHeight="1">
      <c r="A235" s="227" t="s">
        <v>323</v>
      </c>
      <c r="B235" s="472">
        <v>108</v>
      </c>
      <c r="C235" s="474">
        <f t="shared" si="28"/>
        <v>190</v>
      </c>
      <c r="D235" s="474">
        <f t="shared" si="29"/>
        <v>94</v>
      </c>
      <c r="E235" s="474">
        <f t="shared" si="29"/>
        <v>96</v>
      </c>
      <c r="F235" s="474">
        <f t="shared" si="30"/>
        <v>190</v>
      </c>
      <c r="G235" s="474">
        <v>94</v>
      </c>
      <c r="H235" s="474">
        <v>96</v>
      </c>
      <c r="I235" s="423" t="s">
        <v>266</v>
      </c>
      <c r="J235" s="423" t="s">
        <v>564</v>
      </c>
      <c r="K235" s="423" t="s">
        <v>266</v>
      </c>
      <c r="L235" s="890">
        <v>61</v>
      </c>
      <c r="M235" s="148"/>
    </row>
    <row r="236" spans="1:13" s="228" customFormat="1" ht="17.25" customHeight="1">
      <c r="A236" s="227" t="s">
        <v>324</v>
      </c>
      <c r="B236" s="472">
        <v>74</v>
      </c>
      <c r="C236" s="474">
        <f t="shared" si="28"/>
        <v>128</v>
      </c>
      <c r="D236" s="474">
        <f t="shared" si="29"/>
        <v>62</v>
      </c>
      <c r="E236" s="474">
        <f t="shared" si="29"/>
        <v>66</v>
      </c>
      <c r="F236" s="474">
        <f t="shared" si="30"/>
        <v>128</v>
      </c>
      <c r="G236" s="474">
        <v>62</v>
      </c>
      <c r="H236" s="474">
        <v>66</v>
      </c>
      <c r="I236" s="423" t="s">
        <v>266</v>
      </c>
      <c r="J236" s="423" t="s">
        <v>266</v>
      </c>
      <c r="K236" s="423" t="s">
        <v>266</v>
      </c>
      <c r="L236" s="890">
        <v>66</v>
      </c>
      <c r="M236" s="148"/>
    </row>
    <row r="237" spans="1:13" s="228" customFormat="1" ht="17.25" customHeight="1">
      <c r="A237" s="227" t="s">
        <v>325</v>
      </c>
      <c r="B237" s="472">
        <v>39</v>
      </c>
      <c r="C237" s="474">
        <f t="shared" si="28"/>
        <v>71</v>
      </c>
      <c r="D237" s="474">
        <f t="shared" si="29"/>
        <v>33</v>
      </c>
      <c r="E237" s="474">
        <f t="shared" si="29"/>
        <v>38</v>
      </c>
      <c r="F237" s="474">
        <f t="shared" si="30"/>
        <v>71</v>
      </c>
      <c r="G237" s="474">
        <v>33</v>
      </c>
      <c r="H237" s="474">
        <v>38</v>
      </c>
      <c r="I237" s="423" t="s">
        <v>266</v>
      </c>
      <c r="J237" s="423" t="s">
        <v>564</v>
      </c>
      <c r="K237" s="423" t="s">
        <v>564</v>
      </c>
      <c r="L237" s="890">
        <v>39</v>
      </c>
      <c r="M237" s="148"/>
    </row>
    <row r="238" spans="1:13" s="228" customFormat="1" ht="17.25" customHeight="1">
      <c r="A238" s="227" t="s">
        <v>326</v>
      </c>
      <c r="B238" s="472">
        <v>85</v>
      </c>
      <c r="C238" s="474">
        <f t="shared" si="28"/>
        <v>178</v>
      </c>
      <c r="D238" s="474">
        <f t="shared" si="29"/>
        <v>95</v>
      </c>
      <c r="E238" s="474">
        <f t="shared" si="29"/>
        <v>83</v>
      </c>
      <c r="F238" s="474">
        <f t="shared" si="30"/>
        <v>178</v>
      </c>
      <c r="G238" s="474">
        <v>95</v>
      </c>
      <c r="H238" s="474">
        <v>83</v>
      </c>
      <c r="I238" s="423" t="s">
        <v>266</v>
      </c>
      <c r="J238" s="423" t="s">
        <v>564</v>
      </c>
      <c r="K238" s="423" t="s">
        <v>266</v>
      </c>
      <c r="L238" s="890">
        <v>74</v>
      </c>
      <c r="M238" s="148"/>
    </row>
    <row r="239" spans="1:13" s="228" customFormat="1" ht="17.25" customHeight="1">
      <c r="A239" s="227" t="s">
        <v>327</v>
      </c>
      <c r="B239" s="472">
        <v>80</v>
      </c>
      <c r="C239" s="474">
        <f t="shared" si="28"/>
        <v>155</v>
      </c>
      <c r="D239" s="474">
        <f t="shared" si="29"/>
        <v>72</v>
      </c>
      <c r="E239" s="474">
        <f t="shared" si="29"/>
        <v>83</v>
      </c>
      <c r="F239" s="474">
        <f t="shared" si="30"/>
        <v>155</v>
      </c>
      <c r="G239" s="474">
        <v>72</v>
      </c>
      <c r="H239" s="474">
        <v>83</v>
      </c>
      <c r="I239" s="423" t="s">
        <v>266</v>
      </c>
      <c r="J239" s="423" t="s">
        <v>564</v>
      </c>
      <c r="K239" s="423" t="s">
        <v>266</v>
      </c>
      <c r="L239" s="890">
        <v>79</v>
      </c>
      <c r="M239" s="148"/>
    </row>
    <row r="240" spans="1:13" s="228" customFormat="1" ht="17.25" customHeight="1">
      <c r="A240" s="227" t="s">
        <v>328</v>
      </c>
      <c r="B240" s="472">
        <v>124</v>
      </c>
      <c r="C240" s="474">
        <f t="shared" si="28"/>
        <v>233</v>
      </c>
      <c r="D240" s="474">
        <f t="shared" si="29"/>
        <v>122</v>
      </c>
      <c r="E240" s="474">
        <f t="shared" si="29"/>
        <v>111</v>
      </c>
      <c r="F240" s="474">
        <f t="shared" si="30"/>
        <v>233</v>
      </c>
      <c r="G240" s="474">
        <v>122</v>
      </c>
      <c r="H240" s="474">
        <v>111</v>
      </c>
      <c r="I240" s="423" t="s">
        <v>266</v>
      </c>
      <c r="J240" s="423" t="s">
        <v>564</v>
      </c>
      <c r="K240" s="423" t="s">
        <v>266</v>
      </c>
      <c r="L240" s="890">
        <v>88</v>
      </c>
      <c r="M240" s="148"/>
    </row>
    <row r="241" spans="1:13" s="228" customFormat="1" ht="17.25" customHeight="1">
      <c r="A241" s="227" t="s">
        <v>329</v>
      </c>
      <c r="B241" s="472">
        <v>63</v>
      </c>
      <c r="C241" s="474">
        <f t="shared" si="28"/>
        <v>123</v>
      </c>
      <c r="D241" s="474">
        <f t="shared" si="29"/>
        <v>66</v>
      </c>
      <c r="E241" s="474">
        <f t="shared" si="29"/>
        <v>57</v>
      </c>
      <c r="F241" s="474">
        <f t="shared" si="30"/>
        <v>123</v>
      </c>
      <c r="G241" s="474">
        <v>66</v>
      </c>
      <c r="H241" s="474">
        <v>57</v>
      </c>
      <c r="I241" s="423" t="s">
        <v>266</v>
      </c>
      <c r="J241" s="423" t="s">
        <v>266</v>
      </c>
      <c r="K241" s="423" t="s">
        <v>266</v>
      </c>
      <c r="L241" s="890">
        <v>55</v>
      </c>
      <c r="M241" s="148"/>
    </row>
    <row r="242" spans="1:13" s="228" customFormat="1" ht="17.25" customHeight="1">
      <c r="A242" s="227" t="s">
        <v>330</v>
      </c>
      <c r="B242" s="472">
        <v>76</v>
      </c>
      <c r="C242" s="474">
        <f t="shared" si="28"/>
        <v>145</v>
      </c>
      <c r="D242" s="474">
        <f t="shared" si="29"/>
        <v>73</v>
      </c>
      <c r="E242" s="474">
        <f t="shared" si="29"/>
        <v>72</v>
      </c>
      <c r="F242" s="474">
        <f t="shared" si="30"/>
        <v>145</v>
      </c>
      <c r="G242" s="474">
        <v>73</v>
      </c>
      <c r="H242" s="474">
        <v>72</v>
      </c>
      <c r="I242" s="423" t="s">
        <v>266</v>
      </c>
      <c r="J242" s="423" t="s">
        <v>266</v>
      </c>
      <c r="K242" s="423" t="s">
        <v>564</v>
      </c>
      <c r="L242" s="890">
        <v>65</v>
      </c>
      <c r="M242" s="148"/>
    </row>
    <row r="243" spans="1:13" s="228" customFormat="1" ht="17.25" customHeight="1">
      <c r="A243" s="227" t="s">
        <v>331</v>
      </c>
      <c r="B243" s="472">
        <v>41</v>
      </c>
      <c r="C243" s="474">
        <f t="shared" si="28"/>
        <v>76</v>
      </c>
      <c r="D243" s="474">
        <f t="shared" si="29"/>
        <v>38</v>
      </c>
      <c r="E243" s="474">
        <f t="shared" si="29"/>
        <v>38</v>
      </c>
      <c r="F243" s="474">
        <f t="shared" si="30"/>
        <v>76</v>
      </c>
      <c r="G243" s="474">
        <v>38</v>
      </c>
      <c r="H243" s="474">
        <v>38</v>
      </c>
      <c r="I243" s="423" t="s">
        <v>266</v>
      </c>
      <c r="J243" s="423" t="s">
        <v>266</v>
      </c>
      <c r="K243" s="423" t="s">
        <v>564</v>
      </c>
      <c r="L243" s="890">
        <v>29</v>
      </c>
      <c r="M243" s="148"/>
    </row>
    <row r="244" spans="1:13" s="233" customFormat="1" ht="17.25" customHeight="1">
      <c r="A244" s="232" t="s">
        <v>332</v>
      </c>
      <c r="B244" s="449">
        <f>SUM(B245:B256,B271:B283)</f>
        <v>2761</v>
      </c>
      <c r="C244" s="449">
        <f>SUM(C245:C256)+SUM(C271:C283)+I244</f>
        <v>5218</v>
      </c>
      <c r="D244" s="449">
        <f>SUM(D245:D256,D271:D283,J244)</f>
        <v>2659</v>
      </c>
      <c r="E244" s="449">
        <f>SUM(E245:E256,E271:E283,K244)</f>
        <v>2559</v>
      </c>
      <c r="F244" s="449">
        <f>SUM(F245:F256,F271:F283)</f>
        <v>5140</v>
      </c>
      <c r="G244" s="449">
        <f>SUM(G245:G256,G271:G283)</f>
        <v>2597</v>
      </c>
      <c r="H244" s="449">
        <f>SUM(H245:H256,H271:H283)</f>
        <v>2543</v>
      </c>
      <c r="I244" s="420">
        <f>SUM(J244:K244)</f>
        <v>78</v>
      </c>
      <c r="J244" s="449">
        <v>62</v>
      </c>
      <c r="K244" s="449">
        <v>16</v>
      </c>
      <c r="L244" s="449">
        <f>SUM(L245:L256,L271:L283)</f>
        <v>2028</v>
      </c>
      <c r="M244" s="262" t="s">
        <v>333</v>
      </c>
    </row>
    <row r="245" spans="1:13" ht="17.25" customHeight="1">
      <c r="A245" s="252" t="s">
        <v>439</v>
      </c>
      <c r="B245" s="308">
        <v>110</v>
      </c>
      <c r="C245" s="308">
        <f aca="true" t="shared" si="31" ref="C245:C256">SUM(D245:E245)</f>
        <v>213</v>
      </c>
      <c r="D245" s="308">
        <f>SUM(G245,J245)</f>
        <v>102</v>
      </c>
      <c r="E245" s="308">
        <f>SUM(H245,K245)</f>
        <v>111</v>
      </c>
      <c r="F245" s="308">
        <f>SUM(G245:H245)</f>
        <v>213</v>
      </c>
      <c r="G245" s="308">
        <v>102</v>
      </c>
      <c r="H245" s="308">
        <v>111</v>
      </c>
      <c r="I245" s="423" t="s">
        <v>266</v>
      </c>
      <c r="J245" s="423" t="s">
        <v>266</v>
      </c>
      <c r="K245" s="423" t="s">
        <v>266</v>
      </c>
      <c r="L245" s="308">
        <v>84</v>
      </c>
      <c r="M245" s="149"/>
    </row>
    <row r="246" spans="1:13" ht="17.25" customHeight="1">
      <c r="A246" s="252" t="s">
        <v>440</v>
      </c>
      <c r="B246" s="308">
        <v>76</v>
      </c>
      <c r="C246" s="308">
        <f t="shared" si="31"/>
        <v>143</v>
      </c>
      <c r="D246" s="308">
        <f aca="true" t="shared" si="32" ref="D246:E256">SUM(G246,J246)</f>
        <v>77</v>
      </c>
      <c r="E246" s="308">
        <f t="shared" si="32"/>
        <v>66</v>
      </c>
      <c r="F246" s="308">
        <f aca="true" t="shared" si="33" ref="F246:F256">SUM(G246:H246)</f>
        <v>143</v>
      </c>
      <c r="G246" s="308">
        <v>77</v>
      </c>
      <c r="H246" s="308">
        <v>66</v>
      </c>
      <c r="I246" s="423" t="s">
        <v>266</v>
      </c>
      <c r="J246" s="423" t="s">
        <v>266</v>
      </c>
      <c r="K246" s="423" t="s">
        <v>266</v>
      </c>
      <c r="L246" s="308">
        <v>59</v>
      </c>
      <c r="M246" s="149"/>
    </row>
    <row r="247" spans="1:13" ht="17.25" customHeight="1">
      <c r="A247" s="252" t="s">
        <v>441</v>
      </c>
      <c r="B247" s="308">
        <v>201</v>
      </c>
      <c r="C247" s="308">
        <f t="shared" si="31"/>
        <v>398</v>
      </c>
      <c r="D247" s="308">
        <f t="shared" si="32"/>
        <v>198</v>
      </c>
      <c r="E247" s="308">
        <f t="shared" si="32"/>
        <v>200</v>
      </c>
      <c r="F247" s="308">
        <f t="shared" si="33"/>
        <v>398</v>
      </c>
      <c r="G247" s="308">
        <v>198</v>
      </c>
      <c r="H247" s="308">
        <v>200</v>
      </c>
      <c r="I247" s="423" t="s">
        <v>266</v>
      </c>
      <c r="J247" s="423" t="s">
        <v>266</v>
      </c>
      <c r="K247" s="423" t="s">
        <v>266</v>
      </c>
      <c r="L247" s="308">
        <v>133</v>
      </c>
      <c r="M247" s="149"/>
    </row>
    <row r="248" spans="1:13" ht="17.25" customHeight="1">
      <c r="A248" s="252" t="s">
        <v>442</v>
      </c>
      <c r="B248" s="308">
        <v>181</v>
      </c>
      <c r="C248" s="308">
        <f t="shared" si="31"/>
        <v>336</v>
      </c>
      <c r="D248" s="308">
        <f t="shared" si="32"/>
        <v>166</v>
      </c>
      <c r="E248" s="308">
        <f t="shared" si="32"/>
        <v>170</v>
      </c>
      <c r="F248" s="308">
        <f t="shared" si="33"/>
        <v>336</v>
      </c>
      <c r="G248" s="308">
        <v>166</v>
      </c>
      <c r="H248" s="308">
        <v>170</v>
      </c>
      <c r="I248" s="423" t="s">
        <v>266</v>
      </c>
      <c r="J248" s="423" t="s">
        <v>266</v>
      </c>
      <c r="K248" s="423" t="s">
        <v>266</v>
      </c>
      <c r="L248" s="308">
        <v>111</v>
      </c>
      <c r="M248" s="149"/>
    </row>
    <row r="249" spans="1:13" ht="17.25" customHeight="1">
      <c r="A249" s="252" t="s">
        <v>443</v>
      </c>
      <c r="B249" s="308">
        <v>264</v>
      </c>
      <c r="C249" s="308">
        <f t="shared" si="31"/>
        <v>531</v>
      </c>
      <c r="D249" s="308">
        <f t="shared" si="32"/>
        <v>269</v>
      </c>
      <c r="E249" s="308">
        <f t="shared" si="32"/>
        <v>262</v>
      </c>
      <c r="F249" s="308">
        <f t="shared" si="33"/>
        <v>531</v>
      </c>
      <c r="G249" s="308">
        <v>269</v>
      </c>
      <c r="H249" s="308">
        <v>262</v>
      </c>
      <c r="I249" s="423" t="s">
        <v>266</v>
      </c>
      <c r="J249" s="423" t="s">
        <v>519</v>
      </c>
      <c r="K249" s="423" t="s">
        <v>266</v>
      </c>
      <c r="L249" s="308">
        <v>200</v>
      </c>
      <c r="M249" s="149"/>
    </row>
    <row r="250" spans="1:13" ht="17.25" customHeight="1">
      <c r="A250" s="252" t="s">
        <v>444</v>
      </c>
      <c r="B250" s="308">
        <v>138</v>
      </c>
      <c r="C250" s="308">
        <f t="shared" si="31"/>
        <v>260</v>
      </c>
      <c r="D250" s="308">
        <f t="shared" si="32"/>
        <v>135</v>
      </c>
      <c r="E250" s="308">
        <f t="shared" si="32"/>
        <v>125</v>
      </c>
      <c r="F250" s="308">
        <f t="shared" si="33"/>
        <v>260</v>
      </c>
      <c r="G250" s="308">
        <v>135</v>
      </c>
      <c r="H250" s="308">
        <v>125</v>
      </c>
      <c r="I250" s="423" t="s">
        <v>266</v>
      </c>
      <c r="J250" s="423" t="s">
        <v>266</v>
      </c>
      <c r="K250" s="423" t="s">
        <v>266</v>
      </c>
      <c r="L250" s="308">
        <v>88</v>
      </c>
      <c r="M250" s="149"/>
    </row>
    <row r="251" spans="1:13" ht="17.25" customHeight="1">
      <c r="A251" s="252" t="s">
        <v>445</v>
      </c>
      <c r="B251" s="308">
        <v>137</v>
      </c>
      <c r="C251" s="308">
        <f t="shared" si="31"/>
        <v>254</v>
      </c>
      <c r="D251" s="308">
        <f t="shared" si="32"/>
        <v>122</v>
      </c>
      <c r="E251" s="308">
        <f t="shared" si="32"/>
        <v>132</v>
      </c>
      <c r="F251" s="308">
        <f t="shared" si="33"/>
        <v>254</v>
      </c>
      <c r="G251" s="308">
        <v>122</v>
      </c>
      <c r="H251" s="308">
        <v>132</v>
      </c>
      <c r="I251" s="423" t="s">
        <v>266</v>
      </c>
      <c r="J251" s="423" t="s">
        <v>266</v>
      </c>
      <c r="K251" s="423" t="s">
        <v>266</v>
      </c>
      <c r="L251" s="308">
        <v>95</v>
      </c>
      <c r="M251" s="149"/>
    </row>
    <row r="252" spans="1:13" ht="17.25" customHeight="1">
      <c r="A252" s="252" t="s">
        <v>446</v>
      </c>
      <c r="B252" s="308">
        <v>93</v>
      </c>
      <c r="C252" s="308">
        <f t="shared" si="31"/>
        <v>180</v>
      </c>
      <c r="D252" s="308">
        <f t="shared" si="32"/>
        <v>92</v>
      </c>
      <c r="E252" s="308">
        <f t="shared" si="32"/>
        <v>88</v>
      </c>
      <c r="F252" s="308">
        <f t="shared" si="33"/>
        <v>180</v>
      </c>
      <c r="G252" s="308">
        <v>92</v>
      </c>
      <c r="H252" s="308">
        <v>88</v>
      </c>
      <c r="I252" s="423" t="s">
        <v>266</v>
      </c>
      <c r="J252" s="423" t="s">
        <v>266</v>
      </c>
      <c r="K252" s="423" t="s">
        <v>266</v>
      </c>
      <c r="L252" s="308">
        <v>60</v>
      </c>
      <c r="M252" s="149"/>
    </row>
    <row r="253" spans="1:13" ht="16.5" customHeight="1">
      <c r="A253" s="252" t="s">
        <v>447</v>
      </c>
      <c r="B253" s="308">
        <v>152</v>
      </c>
      <c r="C253" s="308">
        <f t="shared" si="31"/>
        <v>266</v>
      </c>
      <c r="D253" s="308">
        <f t="shared" si="32"/>
        <v>129</v>
      </c>
      <c r="E253" s="308">
        <f t="shared" si="32"/>
        <v>137</v>
      </c>
      <c r="F253" s="308">
        <f t="shared" si="33"/>
        <v>266</v>
      </c>
      <c r="G253" s="308">
        <v>129</v>
      </c>
      <c r="H253" s="308">
        <v>137</v>
      </c>
      <c r="I253" s="423" t="s">
        <v>266</v>
      </c>
      <c r="J253" s="423" t="s">
        <v>266</v>
      </c>
      <c r="K253" s="423" t="s">
        <v>266</v>
      </c>
      <c r="L253" s="308">
        <v>122</v>
      </c>
      <c r="M253" s="149"/>
    </row>
    <row r="254" spans="1:13" ht="15.75" customHeight="1">
      <c r="A254" s="252" t="s">
        <v>448</v>
      </c>
      <c r="B254" s="308">
        <v>78</v>
      </c>
      <c r="C254" s="308">
        <f>SUM(D254:E254)</f>
        <v>147</v>
      </c>
      <c r="D254" s="308">
        <f t="shared" si="32"/>
        <v>74</v>
      </c>
      <c r="E254" s="308">
        <f t="shared" si="32"/>
        <v>73</v>
      </c>
      <c r="F254" s="308">
        <f t="shared" si="33"/>
        <v>147</v>
      </c>
      <c r="G254" s="308">
        <v>74</v>
      </c>
      <c r="H254" s="308">
        <v>73</v>
      </c>
      <c r="I254" s="423" t="s">
        <v>266</v>
      </c>
      <c r="J254" s="423" t="s">
        <v>266</v>
      </c>
      <c r="K254" s="423" t="s">
        <v>266</v>
      </c>
      <c r="L254" s="308">
        <v>65</v>
      </c>
      <c r="M254" s="149"/>
    </row>
    <row r="255" spans="1:13" ht="16.5" customHeight="1">
      <c r="A255" s="280" t="s">
        <v>488</v>
      </c>
      <c r="B255" s="308">
        <v>35</v>
      </c>
      <c r="C255" s="308">
        <f t="shared" si="31"/>
        <v>71</v>
      </c>
      <c r="D255" s="308">
        <f t="shared" si="32"/>
        <v>37</v>
      </c>
      <c r="E255" s="308">
        <f t="shared" si="32"/>
        <v>34</v>
      </c>
      <c r="F255" s="308">
        <f t="shared" si="33"/>
        <v>71</v>
      </c>
      <c r="G255" s="308">
        <v>37</v>
      </c>
      <c r="H255" s="308">
        <v>34</v>
      </c>
      <c r="I255" s="423" t="s">
        <v>266</v>
      </c>
      <c r="J255" s="423" t="s">
        <v>266</v>
      </c>
      <c r="K255" s="423" t="s">
        <v>266</v>
      </c>
      <c r="L255" s="308">
        <v>26</v>
      </c>
      <c r="M255" s="149"/>
    </row>
    <row r="256" spans="1:13" ht="17.25" customHeight="1" thickBot="1">
      <c r="A256" s="240" t="s">
        <v>449</v>
      </c>
      <c r="B256" s="309">
        <v>117</v>
      </c>
      <c r="C256" s="309">
        <f t="shared" si="31"/>
        <v>214</v>
      </c>
      <c r="D256" s="309">
        <f t="shared" si="32"/>
        <v>120</v>
      </c>
      <c r="E256" s="309">
        <f t="shared" si="32"/>
        <v>94</v>
      </c>
      <c r="F256" s="309">
        <f t="shared" si="33"/>
        <v>214</v>
      </c>
      <c r="G256" s="309">
        <v>120</v>
      </c>
      <c r="H256" s="309">
        <v>94</v>
      </c>
      <c r="I256" s="426" t="s">
        <v>266</v>
      </c>
      <c r="J256" s="426" t="s">
        <v>266</v>
      </c>
      <c r="K256" s="426" t="s">
        <v>266</v>
      </c>
      <c r="L256" s="309">
        <v>98</v>
      </c>
      <c r="M256" s="150"/>
    </row>
    <row r="257" spans="1:13" s="433" customFormat="1" ht="12" customHeight="1">
      <c r="A257" s="688" t="s">
        <v>867</v>
      </c>
      <c r="B257" s="429"/>
      <c r="C257" s="430"/>
      <c r="D257" s="430"/>
      <c r="E257" s="430"/>
      <c r="F257" s="430"/>
      <c r="G257" s="971" t="s">
        <v>811</v>
      </c>
      <c r="H257" s="971"/>
      <c r="I257" s="971"/>
      <c r="J257" s="971"/>
      <c r="K257" s="430"/>
      <c r="L257" s="431"/>
      <c r="M257" s="432"/>
    </row>
    <row r="258" spans="1:13" s="433" customFormat="1" ht="12" customHeight="1">
      <c r="A258" s="428" t="s">
        <v>864</v>
      </c>
      <c r="B258" s="429"/>
      <c r="C258" s="430"/>
      <c r="D258" s="430"/>
      <c r="E258" s="430"/>
      <c r="F258" s="430"/>
      <c r="G258" s="691" t="s">
        <v>828</v>
      </c>
      <c r="H258" s="691"/>
      <c r="I258" s="691"/>
      <c r="J258" s="691"/>
      <c r="K258" s="430"/>
      <c r="L258" s="431"/>
      <c r="M258" s="432"/>
    </row>
    <row r="259" spans="1:13" s="433" customFormat="1" ht="12" customHeight="1">
      <c r="A259" s="428" t="s">
        <v>862</v>
      </c>
      <c r="B259" s="429"/>
      <c r="C259" s="430"/>
      <c r="D259" s="430"/>
      <c r="E259" s="430"/>
      <c r="F259" s="430"/>
      <c r="G259" s="691"/>
      <c r="H259" s="691"/>
      <c r="I259" s="691"/>
      <c r="J259" s="691"/>
      <c r="K259" s="430"/>
      <c r="L259" s="431"/>
      <c r="M259" s="432"/>
    </row>
    <row r="260" spans="1:13" s="433" customFormat="1" ht="12" customHeight="1">
      <c r="A260" s="434" t="s">
        <v>868</v>
      </c>
      <c r="B260" s="435"/>
      <c r="C260" s="435"/>
      <c r="D260" s="435"/>
      <c r="E260" s="435"/>
      <c r="F260" s="435"/>
      <c r="G260" s="970" t="s">
        <v>866</v>
      </c>
      <c r="H260" s="970"/>
      <c r="I260" s="970"/>
      <c r="J260" s="970"/>
      <c r="K260" s="970"/>
      <c r="L260" s="970"/>
      <c r="M260" s="434"/>
    </row>
    <row r="261" spans="1:13" s="716" customFormat="1" ht="12" customHeight="1">
      <c r="A261" s="715" t="s">
        <v>879</v>
      </c>
      <c r="B261" s="743"/>
      <c r="C261" s="744"/>
      <c r="D261" s="743"/>
      <c r="E261" s="743"/>
      <c r="F261" s="743"/>
      <c r="G261" s="743"/>
      <c r="H261" s="743"/>
      <c r="I261" s="743"/>
      <c r="J261" s="745"/>
      <c r="K261" s="745"/>
      <c r="M261" s="718" t="s">
        <v>284</v>
      </c>
    </row>
    <row r="262" spans="1:13" s="205" customFormat="1" ht="12" customHeight="1">
      <c r="A262" s="211"/>
      <c r="B262" s="721"/>
      <c r="C262" s="722"/>
      <c r="D262" s="721"/>
      <c r="E262" s="721"/>
      <c r="F262" s="721"/>
      <c r="G262" s="721"/>
      <c r="H262" s="721"/>
      <c r="I262" s="721"/>
      <c r="J262" s="721"/>
      <c r="K262" s="721"/>
      <c r="M262" s="721"/>
    </row>
    <row r="263" spans="1:13" s="491" customFormat="1" ht="26.25" customHeight="1">
      <c r="A263" s="972" t="s">
        <v>747</v>
      </c>
      <c r="B263" s="972"/>
      <c r="C263" s="972"/>
      <c r="D263" s="972"/>
      <c r="E263" s="972"/>
      <c r="F263" s="972"/>
      <c r="G263" s="973" t="s">
        <v>748</v>
      </c>
      <c r="H263" s="973"/>
      <c r="I263" s="973"/>
      <c r="J263" s="973"/>
      <c r="K263" s="973"/>
      <c r="L263" s="973"/>
      <c r="M263" s="973"/>
    </row>
    <row r="264" spans="1:13" s="243" customFormat="1" ht="12" customHeight="1">
      <c r="A264" s="719"/>
      <c r="B264" s="719"/>
      <c r="C264" s="719"/>
      <c r="D264" s="719"/>
      <c r="E264" s="719"/>
      <c r="F264" s="719"/>
      <c r="G264" s="720"/>
      <c r="H264" s="720"/>
      <c r="I264" s="720"/>
      <c r="J264" s="720"/>
      <c r="K264" s="720"/>
      <c r="L264" s="205"/>
      <c r="M264" s="720"/>
    </row>
    <row r="265" spans="1:13" ht="12" customHeight="1">
      <c r="A265" s="214" t="s">
        <v>261</v>
      </c>
      <c r="C265" s="224"/>
      <c r="D265" s="145"/>
      <c r="E265" s="145"/>
      <c r="F265" s="145"/>
      <c r="G265" s="146"/>
      <c r="H265" s="146"/>
      <c r="I265" s="146"/>
      <c r="J265" s="146"/>
      <c r="K265" s="146"/>
      <c r="M265" s="146"/>
    </row>
    <row r="266" spans="1:13" s="732" customFormat="1" ht="12" customHeight="1" thickBot="1">
      <c r="A266" s="732" t="s">
        <v>843</v>
      </c>
      <c r="B266" s="739"/>
      <c r="C266" s="739"/>
      <c r="D266" s="739"/>
      <c r="E266" s="739"/>
      <c r="F266" s="739"/>
      <c r="G266" s="739"/>
      <c r="H266" s="739"/>
      <c r="I266" s="739"/>
      <c r="J266" s="739"/>
      <c r="K266" s="739"/>
      <c r="L266" s="712"/>
      <c r="M266" s="742" t="s">
        <v>6</v>
      </c>
    </row>
    <row r="267" spans="1:13" ht="17.25" customHeight="1">
      <c r="A267" s="405"/>
      <c r="B267" s="406" t="s">
        <v>635</v>
      </c>
      <c r="C267" s="376" t="s">
        <v>599</v>
      </c>
      <c r="D267" s="377"/>
      <c r="E267" s="377"/>
      <c r="F267" s="377"/>
      <c r="G267" s="376" t="s">
        <v>600</v>
      </c>
      <c r="H267" s="377"/>
      <c r="I267" s="377"/>
      <c r="J267" s="377"/>
      <c r="K267" s="379"/>
      <c r="L267" s="974" t="s">
        <v>826</v>
      </c>
      <c r="M267" s="407"/>
    </row>
    <row r="268" spans="1:13" ht="17.25" customHeight="1">
      <c r="A268" s="408" t="s">
        <v>622</v>
      </c>
      <c r="B268" s="409"/>
      <c r="C268" s="382" t="s">
        <v>827</v>
      </c>
      <c r="D268" s="383"/>
      <c r="E268" s="384"/>
      <c r="F268" s="385" t="s">
        <v>483</v>
      </c>
      <c r="G268" s="386"/>
      <c r="H268" s="387"/>
      <c r="I268" s="382" t="s">
        <v>484</v>
      </c>
      <c r="J268" s="388"/>
      <c r="K268" s="387"/>
      <c r="L268" s="975"/>
      <c r="M268" s="410" t="s">
        <v>262</v>
      </c>
    </row>
    <row r="269" spans="1:13" ht="17.25" customHeight="1">
      <c r="A269" s="411" t="s">
        <v>623</v>
      </c>
      <c r="B269" s="409"/>
      <c r="C269" s="390"/>
      <c r="D269" s="391" t="s">
        <v>602</v>
      </c>
      <c r="E269" s="391" t="s">
        <v>603</v>
      </c>
      <c r="F269" s="392"/>
      <c r="G269" s="391" t="s">
        <v>602</v>
      </c>
      <c r="H269" s="393" t="s">
        <v>603</v>
      </c>
      <c r="I269" s="394"/>
      <c r="J269" s="395" t="s">
        <v>602</v>
      </c>
      <c r="K269" s="381" t="s">
        <v>603</v>
      </c>
      <c r="L269" s="975"/>
      <c r="M269" s="412" t="s">
        <v>263</v>
      </c>
    </row>
    <row r="270" spans="1:13" ht="17.25" customHeight="1">
      <c r="A270" s="408"/>
      <c r="B270" s="413" t="s">
        <v>35</v>
      </c>
      <c r="C270" s="397" t="s">
        <v>486</v>
      </c>
      <c r="D270" s="396" t="s">
        <v>63</v>
      </c>
      <c r="E270" s="396" t="s">
        <v>64</v>
      </c>
      <c r="F270" s="398" t="s">
        <v>60</v>
      </c>
      <c r="G270" s="396" t="s">
        <v>63</v>
      </c>
      <c r="H270" s="397" t="s">
        <v>64</v>
      </c>
      <c r="I270" s="397" t="s">
        <v>33</v>
      </c>
      <c r="J270" s="399" t="s">
        <v>63</v>
      </c>
      <c r="K270" s="396" t="s">
        <v>64</v>
      </c>
      <c r="L270" s="976"/>
      <c r="M270" s="414"/>
    </row>
    <row r="271" spans="1:13" ht="18" customHeight="1">
      <c r="A271" s="254" t="s">
        <v>426</v>
      </c>
      <c r="B271" s="308">
        <v>158</v>
      </c>
      <c r="C271" s="311">
        <f>SUM(D271:E271)</f>
        <v>256</v>
      </c>
      <c r="D271" s="311">
        <f>SUM(G271,J271)</f>
        <v>129</v>
      </c>
      <c r="E271" s="311">
        <f>SUM(H271,K271)</f>
        <v>127</v>
      </c>
      <c r="F271" s="308">
        <f>SUM(G271:H271)</f>
        <v>256</v>
      </c>
      <c r="G271" s="308">
        <v>129</v>
      </c>
      <c r="H271" s="308">
        <v>127</v>
      </c>
      <c r="I271" s="457" t="s">
        <v>266</v>
      </c>
      <c r="J271" s="457" t="s">
        <v>518</v>
      </c>
      <c r="K271" s="457" t="s">
        <v>518</v>
      </c>
      <c r="L271" s="308">
        <v>99</v>
      </c>
      <c r="M271" s="480"/>
    </row>
    <row r="272" spans="1:13" ht="18" customHeight="1">
      <c r="A272" s="231" t="s">
        <v>427</v>
      </c>
      <c r="B272" s="308">
        <v>112</v>
      </c>
      <c r="C272" s="308">
        <f aca="true" t="shared" si="34" ref="C272:C283">SUM(D272:E272)</f>
        <v>208</v>
      </c>
      <c r="D272" s="308">
        <f aca="true" t="shared" si="35" ref="D272:E283">SUM(G272,J272)</f>
        <v>113</v>
      </c>
      <c r="E272" s="308">
        <f t="shared" si="35"/>
        <v>95</v>
      </c>
      <c r="F272" s="308">
        <f aca="true" t="shared" si="36" ref="F272:F283">SUM(G272:H272)</f>
        <v>208</v>
      </c>
      <c r="G272" s="308">
        <v>113</v>
      </c>
      <c r="H272" s="308">
        <v>95</v>
      </c>
      <c r="I272" s="423" t="s">
        <v>266</v>
      </c>
      <c r="J272" s="423" t="s">
        <v>518</v>
      </c>
      <c r="K272" s="423" t="s">
        <v>518</v>
      </c>
      <c r="L272" s="308">
        <v>90</v>
      </c>
      <c r="M272" s="481"/>
    </row>
    <row r="273" spans="1:13" ht="18" customHeight="1">
      <c r="A273" s="231" t="s">
        <v>428</v>
      </c>
      <c r="B273" s="308">
        <v>88</v>
      </c>
      <c r="C273" s="308">
        <f t="shared" si="34"/>
        <v>152</v>
      </c>
      <c r="D273" s="308">
        <f t="shared" si="35"/>
        <v>80</v>
      </c>
      <c r="E273" s="308">
        <f t="shared" si="35"/>
        <v>72</v>
      </c>
      <c r="F273" s="308">
        <f t="shared" si="36"/>
        <v>152</v>
      </c>
      <c r="G273" s="308">
        <v>80</v>
      </c>
      <c r="H273" s="308">
        <v>72</v>
      </c>
      <c r="I273" s="423" t="s">
        <v>266</v>
      </c>
      <c r="J273" s="423" t="s">
        <v>518</v>
      </c>
      <c r="K273" s="423" t="s">
        <v>518</v>
      </c>
      <c r="L273" s="308">
        <v>69</v>
      </c>
      <c r="M273" s="481"/>
    </row>
    <row r="274" spans="1:13" ht="18" customHeight="1">
      <c r="A274" s="231" t="s">
        <v>429</v>
      </c>
      <c r="B274" s="308">
        <v>71</v>
      </c>
      <c r="C274" s="308">
        <f t="shared" si="34"/>
        <v>122</v>
      </c>
      <c r="D274" s="308">
        <f t="shared" si="35"/>
        <v>55</v>
      </c>
      <c r="E274" s="308">
        <f t="shared" si="35"/>
        <v>67</v>
      </c>
      <c r="F274" s="308">
        <f t="shared" si="36"/>
        <v>122</v>
      </c>
      <c r="G274" s="308">
        <v>55</v>
      </c>
      <c r="H274" s="308">
        <v>67</v>
      </c>
      <c r="I274" s="423" t="s">
        <v>266</v>
      </c>
      <c r="J274" s="423" t="s">
        <v>266</v>
      </c>
      <c r="K274" s="423" t="s">
        <v>266</v>
      </c>
      <c r="L274" s="308">
        <v>70</v>
      </c>
      <c r="M274" s="482"/>
    </row>
    <row r="275" spans="1:13" ht="18" customHeight="1">
      <c r="A275" s="231" t="s">
        <v>430</v>
      </c>
      <c r="B275" s="308">
        <v>82</v>
      </c>
      <c r="C275" s="308">
        <f t="shared" si="34"/>
        <v>150</v>
      </c>
      <c r="D275" s="308">
        <f t="shared" si="35"/>
        <v>78</v>
      </c>
      <c r="E275" s="308">
        <f t="shared" si="35"/>
        <v>72</v>
      </c>
      <c r="F275" s="308">
        <f t="shared" si="36"/>
        <v>150</v>
      </c>
      <c r="G275" s="308">
        <v>78</v>
      </c>
      <c r="H275" s="308">
        <v>72</v>
      </c>
      <c r="I275" s="423" t="s">
        <v>266</v>
      </c>
      <c r="J275" s="423" t="s">
        <v>266</v>
      </c>
      <c r="K275" s="423" t="s">
        <v>266</v>
      </c>
      <c r="L275" s="308">
        <v>61</v>
      </c>
      <c r="M275" s="481"/>
    </row>
    <row r="276" spans="1:13" ht="18" customHeight="1">
      <c r="A276" s="231" t="s">
        <v>431</v>
      </c>
      <c r="B276" s="308">
        <v>70</v>
      </c>
      <c r="C276" s="308">
        <f t="shared" si="34"/>
        <v>131</v>
      </c>
      <c r="D276" s="308">
        <f t="shared" si="35"/>
        <v>53</v>
      </c>
      <c r="E276" s="308">
        <f t="shared" si="35"/>
        <v>78</v>
      </c>
      <c r="F276" s="308">
        <f t="shared" si="36"/>
        <v>131</v>
      </c>
      <c r="G276" s="308">
        <v>53</v>
      </c>
      <c r="H276" s="308">
        <v>78</v>
      </c>
      <c r="I276" s="423" t="s">
        <v>266</v>
      </c>
      <c r="J276" s="423" t="s">
        <v>266</v>
      </c>
      <c r="K276" s="423" t="s">
        <v>266</v>
      </c>
      <c r="L276" s="308">
        <v>63</v>
      </c>
      <c r="M276" s="481"/>
    </row>
    <row r="277" spans="1:13" ht="18" customHeight="1">
      <c r="A277" s="231" t="s">
        <v>432</v>
      </c>
      <c r="B277" s="308">
        <v>56</v>
      </c>
      <c r="C277" s="308">
        <f t="shared" si="34"/>
        <v>123</v>
      </c>
      <c r="D277" s="308">
        <f t="shared" si="35"/>
        <v>57</v>
      </c>
      <c r="E277" s="308">
        <f t="shared" si="35"/>
        <v>66</v>
      </c>
      <c r="F277" s="308">
        <f t="shared" si="36"/>
        <v>123</v>
      </c>
      <c r="G277" s="308">
        <v>57</v>
      </c>
      <c r="H277" s="308">
        <v>66</v>
      </c>
      <c r="I277" s="423" t="s">
        <v>266</v>
      </c>
      <c r="J277" s="423" t="s">
        <v>266</v>
      </c>
      <c r="K277" s="423" t="s">
        <v>266</v>
      </c>
      <c r="L277" s="308">
        <v>40</v>
      </c>
      <c r="M277" s="481"/>
    </row>
    <row r="278" spans="1:13" ht="18" customHeight="1">
      <c r="A278" s="231" t="s">
        <v>433</v>
      </c>
      <c r="B278" s="308">
        <v>100</v>
      </c>
      <c r="C278" s="308">
        <f t="shared" si="34"/>
        <v>200</v>
      </c>
      <c r="D278" s="308">
        <f t="shared" si="35"/>
        <v>102</v>
      </c>
      <c r="E278" s="308">
        <f t="shared" si="35"/>
        <v>98</v>
      </c>
      <c r="F278" s="308">
        <f t="shared" si="36"/>
        <v>200</v>
      </c>
      <c r="G278" s="308">
        <v>102</v>
      </c>
      <c r="H278" s="308">
        <v>98</v>
      </c>
      <c r="I278" s="423" t="s">
        <v>266</v>
      </c>
      <c r="J278" s="423" t="s">
        <v>266</v>
      </c>
      <c r="K278" s="423" t="s">
        <v>266</v>
      </c>
      <c r="L278" s="308">
        <v>72</v>
      </c>
      <c r="M278" s="481"/>
    </row>
    <row r="279" spans="1:13" ht="18" customHeight="1">
      <c r="A279" s="231" t="s">
        <v>434</v>
      </c>
      <c r="B279" s="308">
        <v>123</v>
      </c>
      <c r="C279" s="308">
        <f t="shared" si="34"/>
        <v>212</v>
      </c>
      <c r="D279" s="308">
        <f t="shared" si="35"/>
        <v>107</v>
      </c>
      <c r="E279" s="308">
        <f t="shared" si="35"/>
        <v>105</v>
      </c>
      <c r="F279" s="308">
        <f t="shared" si="36"/>
        <v>212</v>
      </c>
      <c r="G279" s="308">
        <v>107</v>
      </c>
      <c r="H279" s="308">
        <v>105</v>
      </c>
      <c r="I279" s="423" t="s">
        <v>266</v>
      </c>
      <c r="J279" s="423" t="s">
        <v>266</v>
      </c>
      <c r="K279" s="423" t="s">
        <v>266</v>
      </c>
      <c r="L279" s="308">
        <v>80</v>
      </c>
      <c r="M279" s="481"/>
    </row>
    <row r="280" spans="1:13" ht="18" customHeight="1">
      <c r="A280" s="231" t="s">
        <v>435</v>
      </c>
      <c r="B280" s="308">
        <v>77</v>
      </c>
      <c r="C280" s="308">
        <f t="shared" si="34"/>
        <v>133</v>
      </c>
      <c r="D280" s="308">
        <f t="shared" si="35"/>
        <v>67</v>
      </c>
      <c r="E280" s="308">
        <f t="shared" si="35"/>
        <v>66</v>
      </c>
      <c r="F280" s="308">
        <f t="shared" si="36"/>
        <v>133</v>
      </c>
      <c r="G280" s="308">
        <v>67</v>
      </c>
      <c r="H280" s="308">
        <v>66</v>
      </c>
      <c r="I280" s="423" t="s">
        <v>266</v>
      </c>
      <c r="J280" s="423" t="s">
        <v>266</v>
      </c>
      <c r="K280" s="423" t="s">
        <v>266</v>
      </c>
      <c r="L280" s="308">
        <v>56</v>
      </c>
      <c r="M280" s="481"/>
    </row>
    <row r="281" spans="1:13" ht="18" customHeight="1">
      <c r="A281" s="231" t="s">
        <v>436</v>
      </c>
      <c r="B281" s="308">
        <v>61</v>
      </c>
      <c r="C281" s="308">
        <f t="shared" si="34"/>
        <v>101</v>
      </c>
      <c r="D281" s="308">
        <f t="shared" si="35"/>
        <v>51</v>
      </c>
      <c r="E281" s="308">
        <f t="shared" si="35"/>
        <v>50</v>
      </c>
      <c r="F281" s="308">
        <f t="shared" si="36"/>
        <v>101</v>
      </c>
      <c r="G281" s="308">
        <v>51</v>
      </c>
      <c r="H281" s="308">
        <v>50</v>
      </c>
      <c r="I281" s="423" t="s">
        <v>266</v>
      </c>
      <c r="J281" s="423" t="s">
        <v>266</v>
      </c>
      <c r="K281" s="423" t="s">
        <v>266</v>
      </c>
      <c r="L281" s="308">
        <v>41</v>
      </c>
      <c r="M281" s="481"/>
    </row>
    <row r="282" spans="1:13" ht="18" customHeight="1">
      <c r="A282" s="231" t="s">
        <v>437</v>
      </c>
      <c r="B282" s="308">
        <v>41</v>
      </c>
      <c r="C282" s="308">
        <f t="shared" si="34"/>
        <v>83</v>
      </c>
      <c r="D282" s="308">
        <f t="shared" si="35"/>
        <v>41</v>
      </c>
      <c r="E282" s="308">
        <f t="shared" si="35"/>
        <v>42</v>
      </c>
      <c r="F282" s="308">
        <f t="shared" si="36"/>
        <v>83</v>
      </c>
      <c r="G282" s="308">
        <v>41</v>
      </c>
      <c r="H282" s="308">
        <v>42</v>
      </c>
      <c r="I282" s="423" t="s">
        <v>266</v>
      </c>
      <c r="J282" s="423" t="s">
        <v>266</v>
      </c>
      <c r="K282" s="423" t="s">
        <v>266</v>
      </c>
      <c r="L282" s="308">
        <v>39</v>
      </c>
      <c r="M282" s="481"/>
    </row>
    <row r="283" spans="1:13" ht="18" customHeight="1">
      <c r="A283" s="231" t="s">
        <v>438</v>
      </c>
      <c r="B283" s="308">
        <v>140</v>
      </c>
      <c r="C283" s="308">
        <f t="shared" si="34"/>
        <v>256</v>
      </c>
      <c r="D283" s="308">
        <f t="shared" si="35"/>
        <v>143</v>
      </c>
      <c r="E283" s="308">
        <f t="shared" si="35"/>
        <v>113</v>
      </c>
      <c r="F283" s="308">
        <f t="shared" si="36"/>
        <v>256</v>
      </c>
      <c r="G283" s="308">
        <v>143</v>
      </c>
      <c r="H283" s="308">
        <v>113</v>
      </c>
      <c r="I283" s="423" t="s">
        <v>266</v>
      </c>
      <c r="J283" s="423" t="s">
        <v>266</v>
      </c>
      <c r="K283" s="423" t="s">
        <v>266</v>
      </c>
      <c r="L283" s="308">
        <v>107</v>
      </c>
      <c r="M283" s="481"/>
    </row>
    <row r="284" spans="1:13" s="233" customFormat="1" ht="18" customHeight="1">
      <c r="A284" s="242" t="s">
        <v>334</v>
      </c>
      <c r="B284" s="483">
        <f>SUM(B285:B299,B314:B327)</f>
        <v>1434</v>
      </c>
      <c r="C284" s="449">
        <f>SUM(C285:C299,C314:C327,I284)</f>
        <v>2468</v>
      </c>
      <c r="D284" s="449">
        <f>SUM(D285:D299,D314:D327,J284)</f>
        <v>1207</v>
      </c>
      <c r="E284" s="449">
        <f>SUM(E285:E299,E314:E327,K284)</f>
        <v>1261</v>
      </c>
      <c r="F284" s="449">
        <f>SUM(F285:F299,F314:F327)</f>
        <v>2453</v>
      </c>
      <c r="G284" s="449">
        <f>SUM(G285:G299,G314:G327)</f>
        <v>1201</v>
      </c>
      <c r="H284" s="449">
        <f>SUM(H285:H299,H314:H327)</f>
        <v>1252</v>
      </c>
      <c r="I284" s="420">
        <f>SUM(J284:K284)</f>
        <v>15</v>
      </c>
      <c r="J284" s="449">
        <v>6</v>
      </c>
      <c r="K284" s="449">
        <v>9</v>
      </c>
      <c r="L284" s="449">
        <f>SUM(L285:L299,L314:L327)</f>
        <v>1234</v>
      </c>
      <c r="M284" s="471" t="s">
        <v>335</v>
      </c>
    </row>
    <row r="285" spans="1:13" s="228" customFormat="1" ht="18" customHeight="1">
      <c r="A285" s="231" t="s">
        <v>336</v>
      </c>
      <c r="B285" s="308">
        <v>65</v>
      </c>
      <c r="C285" s="308">
        <f>SUM(D285:E285)</f>
        <v>138</v>
      </c>
      <c r="D285" s="308">
        <f>SUM(G285,J285)</f>
        <v>72</v>
      </c>
      <c r="E285" s="308">
        <f>SUM(H285,K285)</f>
        <v>66</v>
      </c>
      <c r="F285" s="308">
        <f>SUM(G285:H285)</f>
        <v>138</v>
      </c>
      <c r="G285" s="308">
        <v>72</v>
      </c>
      <c r="H285" s="308">
        <v>66</v>
      </c>
      <c r="I285" s="423" t="s">
        <v>266</v>
      </c>
      <c r="J285" s="423" t="s">
        <v>266</v>
      </c>
      <c r="K285" s="423" t="s">
        <v>564</v>
      </c>
      <c r="L285" s="308">
        <v>55</v>
      </c>
      <c r="M285" s="468"/>
    </row>
    <row r="286" spans="1:13" s="228" customFormat="1" ht="18" customHeight="1">
      <c r="A286" s="231" t="s">
        <v>183</v>
      </c>
      <c r="B286" s="308">
        <v>36</v>
      </c>
      <c r="C286" s="308">
        <f aca="true" t="shared" si="37" ref="C286:C299">SUM(D286:E286)</f>
        <v>61</v>
      </c>
      <c r="D286" s="308">
        <f aca="true" t="shared" si="38" ref="D286:E299">SUM(G286,J286)</f>
        <v>27</v>
      </c>
      <c r="E286" s="308">
        <f t="shared" si="38"/>
        <v>34</v>
      </c>
      <c r="F286" s="308">
        <f aca="true" t="shared" si="39" ref="F286:F299">SUM(G286:H286)</f>
        <v>61</v>
      </c>
      <c r="G286" s="308">
        <v>27</v>
      </c>
      <c r="H286" s="308">
        <v>34</v>
      </c>
      <c r="I286" s="423" t="s">
        <v>266</v>
      </c>
      <c r="J286" s="423" t="s">
        <v>266</v>
      </c>
      <c r="K286" s="423" t="s">
        <v>564</v>
      </c>
      <c r="L286" s="308">
        <v>37</v>
      </c>
      <c r="M286" s="468"/>
    </row>
    <row r="287" spans="1:13" s="228" customFormat="1" ht="18" customHeight="1">
      <c r="A287" s="231" t="s">
        <v>184</v>
      </c>
      <c r="B287" s="308">
        <v>22</v>
      </c>
      <c r="C287" s="308">
        <f t="shared" si="37"/>
        <v>37</v>
      </c>
      <c r="D287" s="308">
        <f t="shared" si="38"/>
        <v>20</v>
      </c>
      <c r="E287" s="308">
        <f t="shared" si="38"/>
        <v>17</v>
      </c>
      <c r="F287" s="308">
        <f t="shared" si="39"/>
        <v>37</v>
      </c>
      <c r="G287" s="308">
        <v>20</v>
      </c>
      <c r="H287" s="308">
        <v>17</v>
      </c>
      <c r="I287" s="423" t="s">
        <v>266</v>
      </c>
      <c r="J287" s="423" t="s">
        <v>564</v>
      </c>
      <c r="K287" s="423" t="s">
        <v>266</v>
      </c>
      <c r="L287" s="308">
        <v>20</v>
      </c>
      <c r="M287" s="468"/>
    </row>
    <row r="288" spans="1:13" s="228" customFormat="1" ht="18" customHeight="1">
      <c r="A288" s="231" t="s">
        <v>185</v>
      </c>
      <c r="B288" s="308">
        <v>76</v>
      </c>
      <c r="C288" s="308">
        <f t="shared" si="37"/>
        <v>130</v>
      </c>
      <c r="D288" s="308">
        <f t="shared" si="38"/>
        <v>55</v>
      </c>
      <c r="E288" s="308">
        <f t="shared" si="38"/>
        <v>75</v>
      </c>
      <c r="F288" s="308">
        <f t="shared" si="39"/>
        <v>130</v>
      </c>
      <c r="G288" s="308">
        <v>55</v>
      </c>
      <c r="H288" s="308">
        <v>75</v>
      </c>
      <c r="I288" s="423" t="s">
        <v>266</v>
      </c>
      <c r="J288" s="423" t="s">
        <v>564</v>
      </c>
      <c r="K288" s="423" t="s">
        <v>266</v>
      </c>
      <c r="L288" s="308">
        <v>69</v>
      </c>
      <c r="M288" s="468"/>
    </row>
    <row r="289" spans="1:13" s="228" customFormat="1" ht="18" customHeight="1">
      <c r="A289" s="231" t="s">
        <v>337</v>
      </c>
      <c r="B289" s="308">
        <v>63</v>
      </c>
      <c r="C289" s="308">
        <f t="shared" si="37"/>
        <v>119</v>
      </c>
      <c r="D289" s="308">
        <f t="shared" si="38"/>
        <v>48</v>
      </c>
      <c r="E289" s="308">
        <f t="shared" si="38"/>
        <v>71</v>
      </c>
      <c r="F289" s="308">
        <f t="shared" si="39"/>
        <v>119</v>
      </c>
      <c r="G289" s="308">
        <v>48</v>
      </c>
      <c r="H289" s="308">
        <v>71</v>
      </c>
      <c r="I289" s="423" t="s">
        <v>266</v>
      </c>
      <c r="J289" s="423" t="s">
        <v>570</v>
      </c>
      <c r="K289" s="423" t="s">
        <v>570</v>
      </c>
      <c r="L289" s="308">
        <v>39</v>
      </c>
      <c r="M289" s="468"/>
    </row>
    <row r="290" spans="1:13" s="228" customFormat="1" ht="18" customHeight="1">
      <c r="A290" s="231" t="s">
        <v>186</v>
      </c>
      <c r="B290" s="308">
        <v>39</v>
      </c>
      <c r="C290" s="308">
        <f t="shared" si="37"/>
        <v>60</v>
      </c>
      <c r="D290" s="308">
        <f t="shared" si="38"/>
        <v>31</v>
      </c>
      <c r="E290" s="308">
        <f t="shared" si="38"/>
        <v>29</v>
      </c>
      <c r="F290" s="308">
        <f t="shared" si="39"/>
        <v>60</v>
      </c>
      <c r="G290" s="308">
        <v>31</v>
      </c>
      <c r="H290" s="308">
        <v>29</v>
      </c>
      <c r="I290" s="423" t="s">
        <v>266</v>
      </c>
      <c r="J290" s="423" t="s">
        <v>266</v>
      </c>
      <c r="K290" s="423" t="s">
        <v>564</v>
      </c>
      <c r="L290" s="308">
        <v>32</v>
      </c>
      <c r="M290" s="468"/>
    </row>
    <row r="291" spans="1:13" s="228" customFormat="1" ht="18" customHeight="1">
      <c r="A291" s="231" t="s">
        <v>187</v>
      </c>
      <c r="B291" s="308">
        <v>57</v>
      </c>
      <c r="C291" s="308">
        <f t="shared" si="37"/>
        <v>85</v>
      </c>
      <c r="D291" s="308">
        <f t="shared" si="38"/>
        <v>42</v>
      </c>
      <c r="E291" s="308">
        <f t="shared" si="38"/>
        <v>43</v>
      </c>
      <c r="F291" s="308">
        <f t="shared" si="39"/>
        <v>85</v>
      </c>
      <c r="G291" s="308">
        <v>42</v>
      </c>
      <c r="H291" s="308">
        <v>43</v>
      </c>
      <c r="I291" s="423" t="s">
        <v>266</v>
      </c>
      <c r="J291" s="423" t="s">
        <v>571</v>
      </c>
      <c r="K291" s="423" t="s">
        <v>266</v>
      </c>
      <c r="L291" s="308">
        <v>43</v>
      </c>
      <c r="M291" s="468"/>
    </row>
    <row r="292" spans="1:13" s="228" customFormat="1" ht="18" customHeight="1">
      <c r="A292" s="231" t="s">
        <v>338</v>
      </c>
      <c r="B292" s="308">
        <v>58</v>
      </c>
      <c r="C292" s="308">
        <f t="shared" si="37"/>
        <v>92</v>
      </c>
      <c r="D292" s="308">
        <f t="shared" si="38"/>
        <v>47</v>
      </c>
      <c r="E292" s="308">
        <f t="shared" si="38"/>
        <v>45</v>
      </c>
      <c r="F292" s="308">
        <f t="shared" si="39"/>
        <v>92</v>
      </c>
      <c r="G292" s="308">
        <v>47</v>
      </c>
      <c r="H292" s="308">
        <v>45</v>
      </c>
      <c r="I292" s="423" t="s">
        <v>266</v>
      </c>
      <c r="J292" s="423" t="s">
        <v>266</v>
      </c>
      <c r="K292" s="423" t="s">
        <v>266</v>
      </c>
      <c r="L292" s="308">
        <v>48</v>
      </c>
      <c r="M292" s="468"/>
    </row>
    <row r="293" spans="1:13" s="228" customFormat="1" ht="18" customHeight="1">
      <c r="A293" s="231" t="s">
        <v>188</v>
      </c>
      <c r="B293" s="308">
        <v>42</v>
      </c>
      <c r="C293" s="308">
        <f t="shared" si="37"/>
        <v>75</v>
      </c>
      <c r="D293" s="308">
        <f t="shared" si="38"/>
        <v>36</v>
      </c>
      <c r="E293" s="308">
        <f t="shared" si="38"/>
        <v>39</v>
      </c>
      <c r="F293" s="308">
        <f t="shared" si="39"/>
        <v>75</v>
      </c>
      <c r="G293" s="308">
        <v>36</v>
      </c>
      <c r="H293" s="308">
        <v>39</v>
      </c>
      <c r="I293" s="423" t="s">
        <v>266</v>
      </c>
      <c r="J293" s="423" t="s">
        <v>266</v>
      </c>
      <c r="K293" s="423" t="s">
        <v>570</v>
      </c>
      <c r="L293" s="308">
        <v>35</v>
      </c>
      <c r="M293" s="468"/>
    </row>
    <row r="294" spans="1:13" s="228" customFormat="1" ht="18" customHeight="1">
      <c r="A294" s="231" t="s">
        <v>189</v>
      </c>
      <c r="B294" s="308">
        <v>44</v>
      </c>
      <c r="C294" s="308">
        <f t="shared" si="37"/>
        <v>75</v>
      </c>
      <c r="D294" s="308">
        <f t="shared" si="38"/>
        <v>39</v>
      </c>
      <c r="E294" s="308">
        <f t="shared" si="38"/>
        <v>36</v>
      </c>
      <c r="F294" s="308">
        <f t="shared" si="39"/>
        <v>75</v>
      </c>
      <c r="G294" s="308">
        <v>39</v>
      </c>
      <c r="H294" s="308">
        <v>36</v>
      </c>
      <c r="I294" s="423" t="s">
        <v>266</v>
      </c>
      <c r="J294" s="423" t="s">
        <v>266</v>
      </c>
      <c r="K294" s="423" t="s">
        <v>564</v>
      </c>
      <c r="L294" s="308">
        <v>41</v>
      </c>
      <c r="M294" s="468"/>
    </row>
    <row r="295" spans="1:13" s="228" customFormat="1" ht="18" customHeight="1">
      <c r="A295" s="231" t="s">
        <v>339</v>
      </c>
      <c r="B295" s="308">
        <v>41</v>
      </c>
      <c r="C295" s="308">
        <f t="shared" si="37"/>
        <v>75</v>
      </c>
      <c r="D295" s="308">
        <f t="shared" si="38"/>
        <v>30</v>
      </c>
      <c r="E295" s="308">
        <f t="shared" si="38"/>
        <v>45</v>
      </c>
      <c r="F295" s="308">
        <f t="shared" si="39"/>
        <v>75</v>
      </c>
      <c r="G295" s="308">
        <v>30</v>
      </c>
      <c r="H295" s="308">
        <v>45</v>
      </c>
      <c r="I295" s="423" t="s">
        <v>266</v>
      </c>
      <c r="J295" s="423" t="s">
        <v>570</v>
      </c>
      <c r="K295" s="423" t="s">
        <v>266</v>
      </c>
      <c r="L295" s="308">
        <v>37</v>
      </c>
      <c r="M295" s="468"/>
    </row>
    <row r="296" spans="1:13" s="228" customFormat="1" ht="18" customHeight="1">
      <c r="A296" s="231" t="s">
        <v>190</v>
      </c>
      <c r="B296" s="308">
        <v>77</v>
      </c>
      <c r="C296" s="308">
        <f t="shared" si="37"/>
        <v>117</v>
      </c>
      <c r="D296" s="308">
        <f t="shared" si="38"/>
        <v>58</v>
      </c>
      <c r="E296" s="308">
        <f t="shared" si="38"/>
        <v>59</v>
      </c>
      <c r="F296" s="308">
        <f t="shared" si="39"/>
        <v>117</v>
      </c>
      <c r="G296" s="308">
        <v>58</v>
      </c>
      <c r="H296" s="308">
        <v>59</v>
      </c>
      <c r="I296" s="423" t="s">
        <v>266</v>
      </c>
      <c r="J296" s="423" t="s">
        <v>570</v>
      </c>
      <c r="K296" s="423" t="s">
        <v>570</v>
      </c>
      <c r="L296" s="308">
        <v>62</v>
      </c>
      <c r="M296" s="468"/>
    </row>
    <row r="297" spans="1:13" s="228" customFormat="1" ht="18" customHeight="1">
      <c r="A297" s="231" t="s">
        <v>340</v>
      </c>
      <c r="B297" s="308">
        <v>54</v>
      </c>
      <c r="C297" s="308">
        <f t="shared" si="37"/>
        <v>80</v>
      </c>
      <c r="D297" s="308">
        <f t="shared" si="38"/>
        <v>42</v>
      </c>
      <c r="E297" s="308">
        <f t="shared" si="38"/>
        <v>38</v>
      </c>
      <c r="F297" s="308">
        <f t="shared" si="39"/>
        <v>80</v>
      </c>
      <c r="G297" s="308">
        <v>42</v>
      </c>
      <c r="H297" s="308">
        <v>38</v>
      </c>
      <c r="I297" s="423" t="s">
        <v>266</v>
      </c>
      <c r="J297" s="423" t="s">
        <v>266</v>
      </c>
      <c r="K297" s="423" t="s">
        <v>266</v>
      </c>
      <c r="L297" s="308">
        <v>38</v>
      </c>
      <c r="M297" s="468"/>
    </row>
    <row r="298" spans="1:13" s="228" customFormat="1" ht="18" customHeight="1">
      <c r="A298" s="231" t="s">
        <v>191</v>
      </c>
      <c r="B298" s="308">
        <v>54</v>
      </c>
      <c r="C298" s="308">
        <f t="shared" si="37"/>
        <v>91</v>
      </c>
      <c r="D298" s="308">
        <f t="shared" si="38"/>
        <v>50</v>
      </c>
      <c r="E298" s="308">
        <f t="shared" si="38"/>
        <v>41</v>
      </c>
      <c r="F298" s="308">
        <f t="shared" si="39"/>
        <v>91</v>
      </c>
      <c r="G298" s="308">
        <v>50</v>
      </c>
      <c r="H298" s="308">
        <v>41</v>
      </c>
      <c r="I298" s="423" t="s">
        <v>266</v>
      </c>
      <c r="J298" s="423" t="s">
        <v>266</v>
      </c>
      <c r="K298" s="423" t="s">
        <v>564</v>
      </c>
      <c r="L298" s="308">
        <v>43</v>
      </c>
      <c r="M298" s="468"/>
    </row>
    <row r="299" spans="1:13" s="228" customFormat="1" ht="18" customHeight="1" thickBot="1">
      <c r="A299" s="244" t="s">
        <v>341</v>
      </c>
      <c r="B299" s="309">
        <v>46</v>
      </c>
      <c r="C299" s="309">
        <f t="shared" si="37"/>
        <v>81</v>
      </c>
      <c r="D299" s="309">
        <f t="shared" si="38"/>
        <v>43</v>
      </c>
      <c r="E299" s="309">
        <f t="shared" si="38"/>
        <v>38</v>
      </c>
      <c r="F299" s="309">
        <f t="shared" si="39"/>
        <v>81</v>
      </c>
      <c r="G299" s="309">
        <v>43</v>
      </c>
      <c r="H299" s="309">
        <v>38</v>
      </c>
      <c r="I299" s="426" t="s">
        <v>266</v>
      </c>
      <c r="J299" s="426" t="s">
        <v>266</v>
      </c>
      <c r="K299" s="426" t="s">
        <v>564</v>
      </c>
      <c r="L299" s="309">
        <v>46</v>
      </c>
      <c r="M299" s="477"/>
    </row>
    <row r="300" spans="1:13" s="433" customFormat="1" ht="12" customHeight="1">
      <c r="A300" s="688" t="s">
        <v>869</v>
      </c>
      <c r="B300" s="429"/>
      <c r="C300" s="430"/>
      <c r="D300" s="430"/>
      <c r="E300" s="430"/>
      <c r="F300" s="430"/>
      <c r="G300" s="971" t="s">
        <v>811</v>
      </c>
      <c r="H300" s="971"/>
      <c r="I300" s="971"/>
      <c r="J300" s="971"/>
      <c r="K300" s="430"/>
      <c r="L300" s="431"/>
      <c r="M300" s="432"/>
    </row>
    <row r="301" spans="1:13" s="433" customFormat="1" ht="12" customHeight="1">
      <c r="A301" s="428" t="s">
        <v>847</v>
      </c>
      <c r="B301" s="429"/>
      <c r="C301" s="430"/>
      <c r="D301" s="430"/>
      <c r="E301" s="430"/>
      <c r="F301" s="430"/>
      <c r="G301" s="691" t="s">
        <v>828</v>
      </c>
      <c r="H301" s="691"/>
      <c r="I301" s="691"/>
      <c r="J301" s="691"/>
      <c r="K301" s="430"/>
      <c r="L301" s="431"/>
      <c r="M301" s="432"/>
    </row>
    <row r="302" spans="1:13" s="433" customFormat="1" ht="12" customHeight="1">
      <c r="A302" s="428" t="s">
        <v>848</v>
      </c>
      <c r="B302" s="429"/>
      <c r="C302" s="430"/>
      <c r="D302" s="430"/>
      <c r="E302" s="430"/>
      <c r="F302" s="430"/>
      <c r="G302" s="691"/>
      <c r="H302" s="691"/>
      <c r="I302" s="691"/>
      <c r="J302" s="691"/>
      <c r="K302" s="430"/>
      <c r="L302" s="431"/>
      <c r="M302" s="432"/>
    </row>
    <row r="303" spans="1:13" s="433" customFormat="1" ht="12" customHeight="1">
      <c r="A303" s="434" t="s">
        <v>854</v>
      </c>
      <c r="B303" s="435"/>
      <c r="C303" s="435"/>
      <c r="D303" s="435"/>
      <c r="E303" s="435"/>
      <c r="F303" s="435"/>
      <c r="G303" s="970" t="s">
        <v>850</v>
      </c>
      <c r="H303" s="970"/>
      <c r="I303" s="970"/>
      <c r="J303" s="970"/>
      <c r="K303" s="970"/>
      <c r="L303" s="970"/>
      <c r="M303" s="434"/>
    </row>
    <row r="304" spans="1:13" s="716" customFormat="1" ht="12" customHeight="1">
      <c r="A304" s="715" t="s">
        <v>879</v>
      </c>
      <c r="B304" s="743"/>
      <c r="C304" s="744"/>
      <c r="D304" s="743"/>
      <c r="E304" s="743"/>
      <c r="F304" s="743"/>
      <c r="G304" s="743"/>
      <c r="H304" s="743"/>
      <c r="I304" s="743"/>
      <c r="J304" s="745"/>
      <c r="K304" s="745"/>
      <c r="M304" s="718" t="s">
        <v>284</v>
      </c>
    </row>
    <row r="305" spans="1:13" s="205" customFormat="1" ht="12" customHeight="1">
      <c r="A305" s="211"/>
      <c r="B305" s="721"/>
      <c r="C305" s="722"/>
      <c r="D305" s="721"/>
      <c r="E305" s="721"/>
      <c r="F305" s="721"/>
      <c r="G305" s="721"/>
      <c r="H305" s="721"/>
      <c r="I305" s="721"/>
      <c r="J305" s="721"/>
      <c r="K305" s="721"/>
      <c r="M305" s="721"/>
    </row>
    <row r="306" spans="1:13" s="235" customFormat="1" ht="18" customHeight="1">
      <c r="A306" s="972" t="s">
        <v>749</v>
      </c>
      <c r="B306" s="972"/>
      <c r="C306" s="972"/>
      <c r="D306" s="972"/>
      <c r="E306" s="972"/>
      <c r="F306" s="972"/>
      <c r="G306" s="973" t="s">
        <v>750</v>
      </c>
      <c r="H306" s="973"/>
      <c r="I306" s="973"/>
      <c r="J306" s="973"/>
      <c r="K306" s="973"/>
      <c r="L306" s="973"/>
      <c r="M306" s="973"/>
    </row>
    <row r="307" spans="1:13" s="247" customFormat="1" ht="12" customHeight="1">
      <c r="A307" s="719"/>
      <c r="B307" s="719"/>
      <c r="C307" s="719"/>
      <c r="D307" s="719"/>
      <c r="E307" s="719"/>
      <c r="F307" s="719"/>
      <c r="G307" s="720"/>
      <c r="H307" s="720"/>
      <c r="I307" s="720"/>
      <c r="J307" s="720"/>
      <c r="K307" s="720"/>
      <c r="L307" s="205"/>
      <c r="M307" s="720"/>
    </row>
    <row r="308" spans="1:13" ht="12" customHeight="1">
      <c r="A308" s="214" t="s">
        <v>261</v>
      </c>
      <c r="C308" s="224"/>
      <c r="D308" s="145"/>
      <c r="E308" s="145"/>
      <c r="F308" s="145"/>
      <c r="G308" s="146"/>
      <c r="H308" s="146"/>
      <c r="I308" s="146"/>
      <c r="J308" s="146"/>
      <c r="K308" s="146"/>
      <c r="M308" s="145"/>
    </row>
    <row r="309" spans="1:13" s="732" customFormat="1" ht="12" customHeight="1" thickBot="1">
      <c r="A309" s="732" t="s">
        <v>843</v>
      </c>
      <c r="B309" s="739"/>
      <c r="C309" s="739"/>
      <c r="D309" s="739"/>
      <c r="E309" s="739"/>
      <c r="F309" s="739"/>
      <c r="G309" s="739"/>
      <c r="H309" s="739"/>
      <c r="I309" s="739"/>
      <c r="J309" s="739"/>
      <c r="K309" s="739"/>
      <c r="L309" s="712"/>
      <c r="M309" s="741" t="s">
        <v>6</v>
      </c>
    </row>
    <row r="310" spans="1:13" ht="17.25" customHeight="1">
      <c r="A310" s="405"/>
      <c r="B310" s="406" t="s">
        <v>635</v>
      </c>
      <c r="C310" s="376" t="s">
        <v>599</v>
      </c>
      <c r="D310" s="377"/>
      <c r="E310" s="377"/>
      <c r="F310" s="377"/>
      <c r="G310" s="376" t="s">
        <v>1004</v>
      </c>
      <c r="H310" s="377"/>
      <c r="I310" s="377"/>
      <c r="J310" s="377"/>
      <c r="K310" s="379"/>
      <c r="L310" s="974" t="s">
        <v>826</v>
      </c>
      <c r="M310" s="407"/>
    </row>
    <row r="311" spans="1:13" ht="17.25" customHeight="1">
      <c r="A311" s="408" t="s">
        <v>622</v>
      </c>
      <c r="B311" s="409"/>
      <c r="C311" s="382" t="s">
        <v>827</v>
      </c>
      <c r="D311" s="383"/>
      <c r="E311" s="384"/>
      <c r="F311" s="385" t="s">
        <v>483</v>
      </c>
      <c r="G311" s="386"/>
      <c r="H311" s="387"/>
      <c r="I311" s="382" t="s">
        <v>484</v>
      </c>
      <c r="J311" s="388"/>
      <c r="K311" s="387"/>
      <c r="L311" s="975"/>
      <c r="M311" s="410" t="s">
        <v>262</v>
      </c>
    </row>
    <row r="312" spans="1:13" ht="17.25" customHeight="1">
      <c r="A312" s="411" t="s">
        <v>623</v>
      </c>
      <c r="B312" s="409"/>
      <c r="C312" s="390"/>
      <c r="D312" s="391" t="s">
        <v>602</v>
      </c>
      <c r="E312" s="391" t="s">
        <v>603</v>
      </c>
      <c r="F312" s="392"/>
      <c r="G312" s="391" t="s">
        <v>602</v>
      </c>
      <c r="H312" s="393" t="s">
        <v>603</v>
      </c>
      <c r="I312" s="394"/>
      <c r="J312" s="395" t="s">
        <v>602</v>
      </c>
      <c r="K312" s="381" t="s">
        <v>603</v>
      </c>
      <c r="L312" s="975"/>
      <c r="M312" s="412" t="s">
        <v>263</v>
      </c>
    </row>
    <row r="313" spans="1:13" ht="17.25" customHeight="1">
      <c r="A313" s="408"/>
      <c r="B313" s="413" t="s">
        <v>35</v>
      </c>
      <c r="C313" s="397" t="s">
        <v>486</v>
      </c>
      <c r="D313" s="396" t="s">
        <v>63</v>
      </c>
      <c r="E313" s="396" t="s">
        <v>64</v>
      </c>
      <c r="F313" s="398" t="s">
        <v>60</v>
      </c>
      <c r="G313" s="396" t="s">
        <v>63</v>
      </c>
      <c r="H313" s="397" t="s">
        <v>64</v>
      </c>
      <c r="I313" s="397" t="s">
        <v>33</v>
      </c>
      <c r="J313" s="399" t="s">
        <v>63</v>
      </c>
      <c r="K313" s="396" t="s">
        <v>64</v>
      </c>
      <c r="L313" s="976"/>
      <c r="M313" s="414"/>
    </row>
    <row r="314" spans="1:13" s="228" customFormat="1" ht="17.25" customHeight="1">
      <c r="A314" s="241" t="s">
        <v>192</v>
      </c>
      <c r="B314" s="456">
        <v>55</v>
      </c>
      <c r="C314" s="311">
        <f>SUM(D314:E314)</f>
        <v>99</v>
      </c>
      <c r="D314" s="311">
        <f>SUM(G314,J314)</f>
        <v>52</v>
      </c>
      <c r="E314" s="311">
        <f>SUM(H314,K314)</f>
        <v>47</v>
      </c>
      <c r="F314" s="311">
        <f>SUM(G314:H314)</f>
        <v>99</v>
      </c>
      <c r="G314" s="311">
        <v>52</v>
      </c>
      <c r="H314" s="308">
        <v>47</v>
      </c>
      <c r="I314" s="423" t="s">
        <v>266</v>
      </c>
      <c r="J314" s="423" t="s">
        <v>572</v>
      </c>
      <c r="K314" s="423" t="s">
        <v>573</v>
      </c>
      <c r="L314" s="308">
        <v>47</v>
      </c>
      <c r="M314" s="484"/>
    </row>
    <row r="315" spans="1:13" s="228" customFormat="1" ht="17.25" customHeight="1">
      <c r="A315" s="227" t="s">
        <v>193</v>
      </c>
      <c r="B315" s="445">
        <v>37</v>
      </c>
      <c r="C315" s="308">
        <f aca="true" t="shared" si="40" ref="C315:C327">SUM(D315:E315)</f>
        <v>53</v>
      </c>
      <c r="D315" s="308">
        <f aca="true" t="shared" si="41" ref="D315:E327">SUM(G315,J315)</f>
        <v>29</v>
      </c>
      <c r="E315" s="308">
        <f t="shared" si="41"/>
        <v>24</v>
      </c>
      <c r="F315" s="308">
        <f aca="true" t="shared" si="42" ref="F315:F327">SUM(G315:H315)</f>
        <v>53</v>
      </c>
      <c r="G315" s="308">
        <v>29</v>
      </c>
      <c r="H315" s="308">
        <v>24</v>
      </c>
      <c r="I315" s="423" t="s">
        <v>266</v>
      </c>
      <c r="J315" s="423" t="s">
        <v>266</v>
      </c>
      <c r="K315" s="423" t="s">
        <v>574</v>
      </c>
      <c r="L315" s="308">
        <v>27</v>
      </c>
      <c r="M315" s="468"/>
    </row>
    <row r="316" spans="1:13" s="228" customFormat="1" ht="17.25" customHeight="1">
      <c r="A316" s="227" t="s">
        <v>194</v>
      </c>
      <c r="B316" s="445">
        <v>55</v>
      </c>
      <c r="C316" s="308">
        <f t="shared" si="40"/>
        <v>113</v>
      </c>
      <c r="D316" s="308">
        <f t="shared" si="41"/>
        <v>60</v>
      </c>
      <c r="E316" s="308">
        <f t="shared" si="41"/>
        <v>53</v>
      </c>
      <c r="F316" s="308">
        <f t="shared" si="42"/>
        <v>113</v>
      </c>
      <c r="G316" s="308">
        <v>60</v>
      </c>
      <c r="H316" s="308">
        <v>53</v>
      </c>
      <c r="I316" s="423" t="s">
        <v>266</v>
      </c>
      <c r="J316" s="423" t="s">
        <v>266</v>
      </c>
      <c r="K316" s="423" t="s">
        <v>573</v>
      </c>
      <c r="L316" s="308">
        <v>49</v>
      </c>
      <c r="M316" s="468"/>
    </row>
    <row r="317" spans="1:13" s="228" customFormat="1" ht="17.25" customHeight="1">
      <c r="A317" s="227" t="s">
        <v>342</v>
      </c>
      <c r="B317" s="445">
        <v>50</v>
      </c>
      <c r="C317" s="308">
        <f t="shared" si="40"/>
        <v>91</v>
      </c>
      <c r="D317" s="308">
        <f t="shared" si="41"/>
        <v>48</v>
      </c>
      <c r="E317" s="308">
        <f t="shared" si="41"/>
        <v>43</v>
      </c>
      <c r="F317" s="308">
        <f t="shared" si="42"/>
        <v>91</v>
      </c>
      <c r="G317" s="308">
        <v>48</v>
      </c>
      <c r="H317" s="308">
        <v>43</v>
      </c>
      <c r="I317" s="423" t="s">
        <v>266</v>
      </c>
      <c r="J317" s="423" t="s">
        <v>575</v>
      </c>
      <c r="K317" s="423" t="s">
        <v>266</v>
      </c>
      <c r="L317" s="308">
        <v>43</v>
      </c>
      <c r="M317" s="468"/>
    </row>
    <row r="318" spans="1:13" s="228" customFormat="1" ht="17.25" customHeight="1">
      <c r="A318" s="227" t="s">
        <v>195</v>
      </c>
      <c r="B318" s="445">
        <v>41</v>
      </c>
      <c r="C318" s="308">
        <f t="shared" si="40"/>
        <v>66</v>
      </c>
      <c r="D318" s="308">
        <f t="shared" si="41"/>
        <v>33</v>
      </c>
      <c r="E318" s="308">
        <f t="shared" si="41"/>
        <v>33</v>
      </c>
      <c r="F318" s="308">
        <f t="shared" si="42"/>
        <v>66</v>
      </c>
      <c r="G318" s="308">
        <v>33</v>
      </c>
      <c r="H318" s="308">
        <v>33</v>
      </c>
      <c r="I318" s="423" t="s">
        <v>266</v>
      </c>
      <c r="J318" s="423" t="s">
        <v>564</v>
      </c>
      <c r="K318" s="423" t="s">
        <v>564</v>
      </c>
      <c r="L318" s="308">
        <v>34</v>
      </c>
      <c r="M318" s="468"/>
    </row>
    <row r="319" spans="1:13" s="228" customFormat="1" ht="17.25" customHeight="1">
      <c r="A319" s="227" t="s">
        <v>196</v>
      </c>
      <c r="B319" s="445">
        <v>45</v>
      </c>
      <c r="C319" s="308">
        <f t="shared" si="40"/>
        <v>83</v>
      </c>
      <c r="D319" s="308">
        <f t="shared" si="41"/>
        <v>35</v>
      </c>
      <c r="E319" s="308">
        <f t="shared" si="41"/>
        <v>48</v>
      </c>
      <c r="F319" s="308">
        <f t="shared" si="42"/>
        <v>83</v>
      </c>
      <c r="G319" s="308">
        <v>35</v>
      </c>
      <c r="H319" s="308">
        <v>48</v>
      </c>
      <c r="I319" s="423" t="s">
        <v>266</v>
      </c>
      <c r="J319" s="423" t="s">
        <v>576</v>
      </c>
      <c r="K319" s="423" t="s">
        <v>576</v>
      </c>
      <c r="L319" s="308">
        <v>33</v>
      </c>
      <c r="M319" s="468"/>
    </row>
    <row r="320" spans="1:13" s="246" customFormat="1" ht="17.25" customHeight="1">
      <c r="A320" s="227" t="s">
        <v>343</v>
      </c>
      <c r="B320" s="445">
        <v>30</v>
      </c>
      <c r="C320" s="308">
        <f t="shared" si="40"/>
        <v>39</v>
      </c>
      <c r="D320" s="308">
        <f t="shared" si="41"/>
        <v>16</v>
      </c>
      <c r="E320" s="308">
        <f t="shared" si="41"/>
        <v>23</v>
      </c>
      <c r="F320" s="308">
        <f t="shared" si="42"/>
        <v>39</v>
      </c>
      <c r="G320" s="308">
        <v>16</v>
      </c>
      <c r="H320" s="308">
        <v>23</v>
      </c>
      <c r="I320" s="423" t="s">
        <v>266</v>
      </c>
      <c r="J320" s="423" t="s">
        <v>266</v>
      </c>
      <c r="K320" s="423" t="s">
        <v>575</v>
      </c>
      <c r="L320" s="308">
        <v>21</v>
      </c>
      <c r="M320" s="468"/>
    </row>
    <row r="321" spans="1:13" s="228" customFormat="1" ht="17.25" customHeight="1">
      <c r="A321" s="227" t="s">
        <v>197</v>
      </c>
      <c r="B321" s="445">
        <v>23</v>
      </c>
      <c r="C321" s="308">
        <f t="shared" si="40"/>
        <v>41</v>
      </c>
      <c r="D321" s="308">
        <f t="shared" si="41"/>
        <v>19</v>
      </c>
      <c r="E321" s="308">
        <f t="shared" si="41"/>
        <v>22</v>
      </c>
      <c r="F321" s="308">
        <f t="shared" si="42"/>
        <v>41</v>
      </c>
      <c r="G321" s="308">
        <v>19</v>
      </c>
      <c r="H321" s="308">
        <v>22</v>
      </c>
      <c r="I321" s="423" t="s">
        <v>266</v>
      </c>
      <c r="J321" s="423" t="s">
        <v>577</v>
      </c>
      <c r="K321" s="423" t="s">
        <v>564</v>
      </c>
      <c r="L321" s="308">
        <v>16</v>
      </c>
      <c r="M321" s="468"/>
    </row>
    <row r="322" spans="1:13" s="228" customFormat="1" ht="17.25" customHeight="1">
      <c r="A322" s="227" t="s">
        <v>344</v>
      </c>
      <c r="B322" s="445">
        <v>41</v>
      </c>
      <c r="C322" s="308">
        <f t="shared" si="40"/>
        <v>67</v>
      </c>
      <c r="D322" s="308">
        <f t="shared" si="41"/>
        <v>27</v>
      </c>
      <c r="E322" s="308">
        <f t="shared" si="41"/>
        <v>40</v>
      </c>
      <c r="F322" s="308">
        <f t="shared" si="42"/>
        <v>67</v>
      </c>
      <c r="G322" s="308">
        <v>27</v>
      </c>
      <c r="H322" s="308">
        <v>40</v>
      </c>
      <c r="I322" s="423" t="s">
        <v>266</v>
      </c>
      <c r="J322" s="423" t="s">
        <v>564</v>
      </c>
      <c r="K322" s="423" t="s">
        <v>572</v>
      </c>
      <c r="L322" s="308">
        <v>40</v>
      </c>
      <c r="M322" s="468"/>
    </row>
    <row r="323" spans="1:13" s="228" customFormat="1" ht="17.25" customHeight="1">
      <c r="A323" s="227" t="s">
        <v>345</v>
      </c>
      <c r="B323" s="445">
        <v>53</v>
      </c>
      <c r="C323" s="308">
        <f t="shared" si="40"/>
        <v>95</v>
      </c>
      <c r="D323" s="308">
        <f>SUM(G323,J323)</f>
        <v>46</v>
      </c>
      <c r="E323" s="308">
        <f t="shared" si="41"/>
        <v>49</v>
      </c>
      <c r="F323" s="308">
        <f t="shared" si="42"/>
        <v>95</v>
      </c>
      <c r="G323" s="308">
        <v>46</v>
      </c>
      <c r="H323" s="308">
        <v>49</v>
      </c>
      <c r="I323" s="423" t="s">
        <v>266</v>
      </c>
      <c r="J323" s="423" t="s">
        <v>578</v>
      </c>
      <c r="K323" s="423" t="s">
        <v>578</v>
      </c>
      <c r="L323" s="308">
        <v>46</v>
      </c>
      <c r="M323" s="468"/>
    </row>
    <row r="324" spans="1:13" s="228" customFormat="1" ht="17.25" customHeight="1">
      <c r="A324" s="227" t="s">
        <v>346</v>
      </c>
      <c r="B324" s="445">
        <v>44</v>
      </c>
      <c r="C324" s="308">
        <f t="shared" si="40"/>
        <v>71</v>
      </c>
      <c r="D324" s="308">
        <f t="shared" si="41"/>
        <v>32</v>
      </c>
      <c r="E324" s="308">
        <f t="shared" si="41"/>
        <v>39</v>
      </c>
      <c r="F324" s="308">
        <f t="shared" si="42"/>
        <v>71</v>
      </c>
      <c r="G324" s="308">
        <v>32</v>
      </c>
      <c r="H324" s="308">
        <v>39</v>
      </c>
      <c r="I324" s="423" t="s">
        <v>266</v>
      </c>
      <c r="J324" s="423" t="s">
        <v>266</v>
      </c>
      <c r="K324" s="423" t="s">
        <v>579</v>
      </c>
      <c r="L324" s="308">
        <v>55</v>
      </c>
      <c r="M324" s="468"/>
    </row>
    <row r="325" spans="1:13" s="228" customFormat="1" ht="17.25" customHeight="1">
      <c r="A325" s="227" t="s">
        <v>347</v>
      </c>
      <c r="B325" s="445">
        <v>90</v>
      </c>
      <c r="C325" s="308">
        <f t="shared" si="40"/>
        <v>169</v>
      </c>
      <c r="D325" s="308">
        <f t="shared" si="41"/>
        <v>84</v>
      </c>
      <c r="E325" s="308">
        <f t="shared" si="41"/>
        <v>85</v>
      </c>
      <c r="F325" s="308">
        <f t="shared" si="42"/>
        <v>169</v>
      </c>
      <c r="G325" s="308">
        <v>84</v>
      </c>
      <c r="H325" s="308">
        <v>85</v>
      </c>
      <c r="I325" s="423" t="s">
        <v>266</v>
      </c>
      <c r="J325" s="423" t="s">
        <v>572</v>
      </c>
      <c r="K325" s="423" t="s">
        <v>266</v>
      </c>
      <c r="L325" s="308">
        <v>101</v>
      </c>
      <c r="M325" s="468"/>
    </row>
    <row r="326" spans="1:13" s="228" customFormat="1" ht="17.25" customHeight="1">
      <c r="A326" s="231" t="s">
        <v>348</v>
      </c>
      <c r="B326" s="445">
        <v>62</v>
      </c>
      <c r="C326" s="308">
        <f t="shared" si="40"/>
        <v>105</v>
      </c>
      <c r="D326" s="308">
        <f t="shared" si="41"/>
        <v>52</v>
      </c>
      <c r="E326" s="308">
        <f t="shared" si="41"/>
        <v>53</v>
      </c>
      <c r="F326" s="308">
        <f t="shared" si="42"/>
        <v>105</v>
      </c>
      <c r="G326" s="308">
        <v>52</v>
      </c>
      <c r="H326" s="308">
        <v>53</v>
      </c>
      <c r="I326" s="423" t="s">
        <v>266</v>
      </c>
      <c r="J326" s="423" t="s">
        <v>580</v>
      </c>
      <c r="K326" s="423" t="s">
        <v>575</v>
      </c>
      <c r="L326" s="308">
        <v>50</v>
      </c>
      <c r="M326" s="468"/>
    </row>
    <row r="327" spans="1:13" s="228" customFormat="1" ht="17.25" customHeight="1">
      <c r="A327" s="227" t="s">
        <v>198</v>
      </c>
      <c r="B327" s="445">
        <v>34</v>
      </c>
      <c r="C327" s="308">
        <f t="shared" si="40"/>
        <v>45</v>
      </c>
      <c r="D327" s="308">
        <f t="shared" si="41"/>
        <v>28</v>
      </c>
      <c r="E327" s="308">
        <f t="shared" si="41"/>
        <v>17</v>
      </c>
      <c r="F327" s="308">
        <f t="shared" si="42"/>
        <v>45</v>
      </c>
      <c r="G327" s="308">
        <v>28</v>
      </c>
      <c r="H327" s="308">
        <v>17</v>
      </c>
      <c r="I327" s="423" t="s">
        <v>266</v>
      </c>
      <c r="J327" s="423" t="s">
        <v>576</v>
      </c>
      <c r="K327" s="423" t="s">
        <v>266</v>
      </c>
      <c r="L327" s="308">
        <v>27</v>
      </c>
      <c r="M327" s="468"/>
    </row>
    <row r="328" spans="1:13" s="236" customFormat="1" ht="18" customHeight="1">
      <c r="A328" s="273" t="s">
        <v>510</v>
      </c>
      <c r="B328" s="419">
        <f>SUM(B329:B342,B357:B358)</f>
        <v>1010</v>
      </c>
      <c r="C328" s="420">
        <f>SUM(C329:C342,C357:C358,I328)</f>
        <v>1757</v>
      </c>
      <c r="D328" s="420">
        <f>SUM(D329:D342,D357:D358,J328)</f>
        <v>907</v>
      </c>
      <c r="E328" s="420">
        <f>SUM(E329:E342,E357:E358,K328)</f>
        <v>850</v>
      </c>
      <c r="F328" s="420">
        <f>SUM(F329:F342,F357:F358)</f>
        <v>1729</v>
      </c>
      <c r="G328" s="420">
        <f>SUM(G329:G342,G357:G358)</f>
        <v>894</v>
      </c>
      <c r="H328" s="420">
        <f>SUM(H329:H342,H357:H358)</f>
        <v>835</v>
      </c>
      <c r="I328" s="420">
        <f>SUM(J328:K328)</f>
        <v>28</v>
      </c>
      <c r="J328" s="420">
        <v>13</v>
      </c>
      <c r="K328" s="420">
        <v>15</v>
      </c>
      <c r="L328" s="420">
        <f>SUM(L329:L342,L357:L358)</f>
        <v>826</v>
      </c>
      <c r="M328" s="471" t="s">
        <v>349</v>
      </c>
    </row>
    <row r="329" spans="1:13" s="228" customFormat="1" ht="17.25" customHeight="1">
      <c r="A329" s="227" t="s">
        <v>350</v>
      </c>
      <c r="B329" s="445">
        <v>84</v>
      </c>
      <c r="C329" s="308">
        <f>SUM(D329:E329)</f>
        <v>170</v>
      </c>
      <c r="D329" s="308">
        <f>SUM(G329,J329)</f>
        <v>95</v>
      </c>
      <c r="E329" s="308">
        <f>SUM(H329,K329)</f>
        <v>75</v>
      </c>
      <c r="F329" s="308">
        <f>SUM(G329:H329)</f>
        <v>170</v>
      </c>
      <c r="G329" s="308">
        <v>95</v>
      </c>
      <c r="H329" s="308">
        <v>75</v>
      </c>
      <c r="I329" s="485" t="s">
        <v>581</v>
      </c>
      <c r="J329" s="485" t="s">
        <v>581</v>
      </c>
      <c r="K329" s="485" t="s">
        <v>581</v>
      </c>
      <c r="L329" s="446">
        <v>61</v>
      </c>
      <c r="M329" s="468"/>
    </row>
    <row r="330" spans="1:13" s="228" customFormat="1" ht="17.25" customHeight="1">
      <c r="A330" s="227" t="s">
        <v>351</v>
      </c>
      <c r="B330" s="445">
        <v>78</v>
      </c>
      <c r="C330" s="308">
        <f aca="true" t="shared" si="43" ref="C330:C342">SUM(D330:E330)</f>
        <v>161</v>
      </c>
      <c r="D330" s="308">
        <f aca="true" t="shared" si="44" ref="D330:E342">SUM(G330,J330)</f>
        <v>86</v>
      </c>
      <c r="E330" s="308">
        <f t="shared" si="44"/>
        <v>75</v>
      </c>
      <c r="F330" s="308">
        <f aca="true" t="shared" si="45" ref="F330:F342">SUM(G330:H330)</f>
        <v>161</v>
      </c>
      <c r="G330" s="308">
        <v>86</v>
      </c>
      <c r="H330" s="308">
        <v>75</v>
      </c>
      <c r="I330" s="485" t="s">
        <v>266</v>
      </c>
      <c r="J330" s="485" t="s">
        <v>560</v>
      </c>
      <c r="K330" s="485" t="s">
        <v>560</v>
      </c>
      <c r="L330" s="446">
        <v>53</v>
      </c>
      <c r="M330" s="468"/>
    </row>
    <row r="331" spans="1:13" s="228" customFormat="1" ht="17.25" customHeight="1">
      <c r="A331" s="227" t="s">
        <v>352</v>
      </c>
      <c r="B331" s="445">
        <v>70</v>
      </c>
      <c r="C331" s="308">
        <f t="shared" si="43"/>
        <v>129</v>
      </c>
      <c r="D331" s="308">
        <f t="shared" si="44"/>
        <v>68</v>
      </c>
      <c r="E331" s="308">
        <f t="shared" si="44"/>
        <v>61</v>
      </c>
      <c r="F331" s="308">
        <f t="shared" si="45"/>
        <v>129</v>
      </c>
      <c r="G331" s="308">
        <v>68</v>
      </c>
      <c r="H331" s="308">
        <v>61</v>
      </c>
      <c r="I331" s="485" t="s">
        <v>266</v>
      </c>
      <c r="J331" s="485" t="s">
        <v>582</v>
      </c>
      <c r="K331" s="485" t="s">
        <v>560</v>
      </c>
      <c r="L331" s="446">
        <v>54</v>
      </c>
      <c r="M331" s="468"/>
    </row>
    <row r="332" spans="1:13" s="228" customFormat="1" ht="17.25" customHeight="1">
      <c r="A332" s="227" t="s">
        <v>353</v>
      </c>
      <c r="B332" s="445">
        <v>48</v>
      </c>
      <c r="C332" s="308">
        <f t="shared" si="43"/>
        <v>70</v>
      </c>
      <c r="D332" s="308">
        <f t="shared" si="44"/>
        <v>34</v>
      </c>
      <c r="E332" s="308">
        <f t="shared" si="44"/>
        <v>36</v>
      </c>
      <c r="F332" s="308">
        <f t="shared" si="45"/>
        <v>70</v>
      </c>
      <c r="G332" s="308">
        <v>34</v>
      </c>
      <c r="H332" s="308">
        <v>36</v>
      </c>
      <c r="I332" s="485" t="s">
        <v>266</v>
      </c>
      <c r="J332" s="485" t="s">
        <v>560</v>
      </c>
      <c r="K332" s="485" t="s">
        <v>583</v>
      </c>
      <c r="L332" s="446">
        <v>21</v>
      </c>
      <c r="M332" s="468"/>
    </row>
    <row r="333" spans="1:13" s="228" customFormat="1" ht="17.25" customHeight="1">
      <c r="A333" s="227" t="s">
        <v>354</v>
      </c>
      <c r="B333" s="445">
        <v>25</v>
      </c>
      <c r="C333" s="308">
        <f t="shared" si="43"/>
        <v>36</v>
      </c>
      <c r="D333" s="308">
        <f t="shared" si="44"/>
        <v>16</v>
      </c>
      <c r="E333" s="308">
        <f t="shared" si="44"/>
        <v>20</v>
      </c>
      <c r="F333" s="308">
        <f t="shared" si="45"/>
        <v>36</v>
      </c>
      <c r="G333" s="308">
        <v>16</v>
      </c>
      <c r="H333" s="308">
        <v>20</v>
      </c>
      <c r="I333" s="485" t="s">
        <v>266</v>
      </c>
      <c r="J333" s="485" t="s">
        <v>560</v>
      </c>
      <c r="K333" s="485" t="s">
        <v>560</v>
      </c>
      <c r="L333" s="446">
        <v>18</v>
      </c>
      <c r="M333" s="468"/>
    </row>
    <row r="334" spans="1:13" s="228" customFormat="1" ht="17.25" customHeight="1">
      <c r="A334" s="227" t="s">
        <v>355</v>
      </c>
      <c r="B334" s="445">
        <v>63</v>
      </c>
      <c r="C334" s="308">
        <f t="shared" si="43"/>
        <v>95</v>
      </c>
      <c r="D334" s="308">
        <f t="shared" si="44"/>
        <v>46</v>
      </c>
      <c r="E334" s="308">
        <f t="shared" si="44"/>
        <v>49</v>
      </c>
      <c r="F334" s="308">
        <f t="shared" si="45"/>
        <v>95</v>
      </c>
      <c r="G334" s="308">
        <v>46</v>
      </c>
      <c r="H334" s="308">
        <v>49</v>
      </c>
      <c r="I334" s="485" t="s">
        <v>266</v>
      </c>
      <c r="J334" s="485" t="s">
        <v>560</v>
      </c>
      <c r="K334" s="485" t="s">
        <v>582</v>
      </c>
      <c r="L334" s="446">
        <v>61</v>
      </c>
      <c r="M334" s="468"/>
    </row>
    <row r="335" spans="1:13" s="228" customFormat="1" ht="17.25" customHeight="1">
      <c r="A335" s="227" t="s">
        <v>356</v>
      </c>
      <c r="B335" s="445">
        <v>56</v>
      </c>
      <c r="C335" s="308">
        <f t="shared" si="43"/>
        <v>96</v>
      </c>
      <c r="D335" s="308">
        <f t="shared" si="44"/>
        <v>51</v>
      </c>
      <c r="E335" s="308">
        <f t="shared" si="44"/>
        <v>45</v>
      </c>
      <c r="F335" s="308">
        <f t="shared" si="45"/>
        <v>96</v>
      </c>
      <c r="G335" s="308">
        <v>51</v>
      </c>
      <c r="H335" s="308">
        <v>45</v>
      </c>
      <c r="I335" s="485" t="s">
        <v>266</v>
      </c>
      <c r="J335" s="485" t="s">
        <v>560</v>
      </c>
      <c r="K335" s="485" t="s">
        <v>583</v>
      </c>
      <c r="L335" s="446">
        <v>44</v>
      </c>
      <c r="M335" s="468"/>
    </row>
    <row r="336" spans="1:13" s="228" customFormat="1" ht="17.25" customHeight="1">
      <c r="A336" s="227" t="s">
        <v>357</v>
      </c>
      <c r="B336" s="445">
        <v>120</v>
      </c>
      <c r="C336" s="308">
        <f t="shared" si="43"/>
        <v>213</v>
      </c>
      <c r="D336" s="308">
        <f t="shared" si="44"/>
        <v>107</v>
      </c>
      <c r="E336" s="308">
        <f t="shared" si="44"/>
        <v>106</v>
      </c>
      <c r="F336" s="308">
        <f t="shared" si="45"/>
        <v>213</v>
      </c>
      <c r="G336" s="308">
        <v>107</v>
      </c>
      <c r="H336" s="308">
        <v>106</v>
      </c>
      <c r="I336" s="485" t="s">
        <v>266</v>
      </c>
      <c r="J336" s="485" t="s">
        <v>583</v>
      </c>
      <c r="K336" s="485" t="s">
        <v>583</v>
      </c>
      <c r="L336" s="446">
        <v>95</v>
      </c>
      <c r="M336" s="468"/>
    </row>
    <row r="337" spans="1:13" s="228" customFormat="1" ht="17.25" customHeight="1">
      <c r="A337" s="227" t="s">
        <v>358</v>
      </c>
      <c r="B337" s="445">
        <v>70</v>
      </c>
      <c r="C337" s="308">
        <f t="shared" si="43"/>
        <v>119</v>
      </c>
      <c r="D337" s="308">
        <f t="shared" si="44"/>
        <v>61</v>
      </c>
      <c r="E337" s="308">
        <f t="shared" si="44"/>
        <v>58</v>
      </c>
      <c r="F337" s="308">
        <f t="shared" si="45"/>
        <v>119</v>
      </c>
      <c r="G337" s="308">
        <v>61</v>
      </c>
      <c r="H337" s="308">
        <v>58</v>
      </c>
      <c r="I337" s="485" t="s">
        <v>266</v>
      </c>
      <c r="J337" s="485" t="s">
        <v>266</v>
      </c>
      <c r="K337" s="485" t="s">
        <v>560</v>
      </c>
      <c r="L337" s="446">
        <v>56</v>
      </c>
      <c r="M337" s="468"/>
    </row>
    <row r="338" spans="1:13" s="228" customFormat="1" ht="17.25" customHeight="1">
      <c r="A338" s="227" t="s">
        <v>199</v>
      </c>
      <c r="B338" s="445">
        <v>25</v>
      </c>
      <c r="C338" s="308">
        <f t="shared" si="43"/>
        <v>39</v>
      </c>
      <c r="D338" s="308">
        <f t="shared" si="44"/>
        <v>20</v>
      </c>
      <c r="E338" s="308">
        <f t="shared" si="44"/>
        <v>19</v>
      </c>
      <c r="F338" s="308">
        <f t="shared" si="45"/>
        <v>39</v>
      </c>
      <c r="G338" s="308">
        <v>20</v>
      </c>
      <c r="H338" s="308">
        <v>19</v>
      </c>
      <c r="I338" s="485" t="s">
        <v>266</v>
      </c>
      <c r="J338" s="485" t="s">
        <v>583</v>
      </c>
      <c r="K338" s="485" t="s">
        <v>583</v>
      </c>
      <c r="L338" s="446">
        <v>17</v>
      </c>
      <c r="M338" s="468"/>
    </row>
    <row r="339" spans="1:13" s="228" customFormat="1" ht="17.25" customHeight="1">
      <c r="A339" s="227" t="s">
        <v>359</v>
      </c>
      <c r="B339" s="445">
        <v>62</v>
      </c>
      <c r="C339" s="308">
        <f t="shared" si="43"/>
        <v>101</v>
      </c>
      <c r="D339" s="308">
        <f t="shared" si="44"/>
        <v>54</v>
      </c>
      <c r="E339" s="308">
        <f t="shared" si="44"/>
        <v>47</v>
      </c>
      <c r="F339" s="308">
        <f t="shared" si="45"/>
        <v>101</v>
      </c>
      <c r="G339" s="308">
        <v>54</v>
      </c>
      <c r="H339" s="308">
        <v>47</v>
      </c>
      <c r="I339" s="485" t="s">
        <v>266</v>
      </c>
      <c r="J339" s="485" t="s">
        <v>266</v>
      </c>
      <c r="K339" s="485" t="s">
        <v>583</v>
      </c>
      <c r="L339" s="446">
        <v>54</v>
      </c>
      <c r="M339" s="468"/>
    </row>
    <row r="340" spans="1:13" s="228" customFormat="1" ht="17.25" customHeight="1">
      <c r="A340" s="227" t="s">
        <v>360</v>
      </c>
      <c r="B340" s="445">
        <v>102</v>
      </c>
      <c r="C340" s="308">
        <f t="shared" si="43"/>
        <v>153</v>
      </c>
      <c r="D340" s="308">
        <f t="shared" si="44"/>
        <v>80</v>
      </c>
      <c r="E340" s="308">
        <f t="shared" si="44"/>
        <v>73</v>
      </c>
      <c r="F340" s="308">
        <f t="shared" si="45"/>
        <v>153</v>
      </c>
      <c r="G340" s="308">
        <v>80</v>
      </c>
      <c r="H340" s="308">
        <v>73</v>
      </c>
      <c r="I340" s="485" t="s">
        <v>266</v>
      </c>
      <c r="J340" s="485" t="s">
        <v>560</v>
      </c>
      <c r="K340" s="485" t="s">
        <v>16</v>
      </c>
      <c r="L340" s="446">
        <v>97</v>
      </c>
      <c r="M340" s="468"/>
    </row>
    <row r="341" spans="1:13" s="228" customFormat="1" ht="17.25" customHeight="1">
      <c r="A341" s="227" t="s">
        <v>361</v>
      </c>
      <c r="B341" s="445">
        <v>57</v>
      </c>
      <c r="C341" s="308">
        <f t="shared" si="43"/>
        <v>91</v>
      </c>
      <c r="D341" s="308">
        <f t="shared" si="44"/>
        <v>42</v>
      </c>
      <c r="E341" s="308">
        <f t="shared" si="44"/>
        <v>49</v>
      </c>
      <c r="F341" s="308">
        <f t="shared" si="45"/>
        <v>91</v>
      </c>
      <c r="G341" s="308">
        <v>42</v>
      </c>
      <c r="H341" s="308">
        <v>49</v>
      </c>
      <c r="I341" s="485" t="s">
        <v>266</v>
      </c>
      <c r="J341" s="485" t="s">
        <v>560</v>
      </c>
      <c r="K341" s="485" t="s">
        <v>583</v>
      </c>
      <c r="L341" s="446">
        <v>52</v>
      </c>
      <c r="M341" s="468"/>
    </row>
    <row r="342" spans="1:13" s="228" customFormat="1" ht="17.25" customHeight="1" thickBot="1">
      <c r="A342" s="244" t="s">
        <v>362</v>
      </c>
      <c r="B342" s="450">
        <v>55</v>
      </c>
      <c r="C342" s="309">
        <f t="shared" si="43"/>
        <v>92</v>
      </c>
      <c r="D342" s="309">
        <f t="shared" si="44"/>
        <v>49</v>
      </c>
      <c r="E342" s="309">
        <f t="shared" si="44"/>
        <v>43</v>
      </c>
      <c r="F342" s="309">
        <f t="shared" si="45"/>
        <v>92</v>
      </c>
      <c r="G342" s="309">
        <v>49</v>
      </c>
      <c r="H342" s="309">
        <v>43</v>
      </c>
      <c r="I342" s="486" t="s">
        <v>266</v>
      </c>
      <c r="J342" s="486" t="s">
        <v>560</v>
      </c>
      <c r="K342" s="486" t="s">
        <v>266</v>
      </c>
      <c r="L342" s="889">
        <v>53</v>
      </c>
      <c r="M342" s="487"/>
    </row>
    <row r="343" spans="1:13" s="433" customFormat="1" ht="12" customHeight="1">
      <c r="A343" s="688" t="s">
        <v>846</v>
      </c>
      <c r="B343" s="429"/>
      <c r="C343" s="430"/>
      <c r="D343" s="430"/>
      <c r="E343" s="430"/>
      <c r="F343" s="430"/>
      <c r="G343" s="971" t="s">
        <v>811</v>
      </c>
      <c r="H343" s="971"/>
      <c r="I343" s="971"/>
      <c r="J343" s="971"/>
      <c r="K343" s="430"/>
      <c r="L343" s="431"/>
      <c r="M343" s="432"/>
    </row>
    <row r="344" spans="1:13" s="433" customFormat="1" ht="12" customHeight="1">
      <c r="A344" s="428" t="s">
        <v>870</v>
      </c>
      <c r="B344" s="429"/>
      <c r="C344" s="430"/>
      <c r="D344" s="430"/>
      <c r="E344" s="430"/>
      <c r="F344" s="430"/>
      <c r="G344" s="691" t="s">
        <v>828</v>
      </c>
      <c r="H344" s="691"/>
      <c r="I344" s="691"/>
      <c r="J344" s="691"/>
      <c r="K344" s="430"/>
      <c r="L344" s="431"/>
      <c r="M344" s="432"/>
    </row>
    <row r="345" spans="1:13" s="433" customFormat="1" ht="12" customHeight="1">
      <c r="A345" s="428" t="s">
        <v>871</v>
      </c>
      <c r="B345" s="429"/>
      <c r="C345" s="430"/>
      <c r="D345" s="430"/>
      <c r="E345" s="430"/>
      <c r="F345" s="430"/>
      <c r="G345" s="691"/>
      <c r="H345" s="691"/>
      <c r="I345" s="691"/>
      <c r="J345" s="691"/>
      <c r="K345" s="430"/>
      <c r="L345" s="431"/>
      <c r="M345" s="432"/>
    </row>
    <row r="346" spans="1:13" s="433" customFormat="1" ht="12" customHeight="1">
      <c r="A346" s="434" t="s">
        <v>849</v>
      </c>
      <c r="B346" s="435"/>
      <c r="C346" s="435"/>
      <c r="D346" s="435"/>
      <c r="E346" s="435"/>
      <c r="F346" s="435"/>
      <c r="G346" s="970" t="s">
        <v>850</v>
      </c>
      <c r="H346" s="970"/>
      <c r="I346" s="970"/>
      <c r="J346" s="970"/>
      <c r="K346" s="970"/>
      <c r="L346" s="970"/>
      <c r="M346" s="434"/>
    </row>
    <row r="347" spans="1:13" s="716" customFormat="1" ht="12" customHeight="1">
      <c r="A347" s="715" t="s">
        <v>882</v>
      </c>
      <c r="B347" s="743"/>
      <c r="C347" s="744"/>
      <c r="D347" s="743"/>
      <c r="E347" s="743"/>
      <c r="F347" s="743"/>
      <c r="G347" s="743"/>
      <c r="H347" s="743"/>
      <c r="I347" s="743"/>
      <c r="J347" s="745"/>
      <c r="K347" s="745"/>
      <c r="M347" s="718" t="s">
        <v>284</v>
      </c>
    </row>
    <row r="348" spans="1:13" s="205" customFormat="1" ht="12" customHeight="1">
      <c r="A348" s="211"/>
      <c r="B348" s="721"/>
      <c r="C348" s="722"/>
      <c r="D348" s="721"/>
      <c r="E348" s="721"/>
      <c r="F348" s="721"/>
      <c r="G348" s="721"/>
      <c r="H348" s="721"/>
      <c r="I348" s="721"/>
      <c r="J348" s="721"/>
      <c r="K348" s="721"/>
      <c r="M348" s="721"/>
    </row>
    <row r="349" spans="1:13" s="235" customFormat="1" ht="26.25" customHeight="1">
      <c r="A349" s="972" t="s">
        <v>751</v>
      </c>
      <c r="B349" s="972"/>
      <c r="C349" s="972"/>
      <c r="D349" s="972"/>
      <c r="E349" s="972"/>
      <c r="F349" s="972"/>
      <c r="G349" s="973" t="s">
        <v>752</v>
      </c>
      <c r="H349" s="973"/>
      <c r="I349" s="973"/>
      <c r="J349" s="973"/>
      <c r="K349" s="973"/>
      <c r="L349" s="973"/>
      <c r="M349" s="973"/>
    </row>
    <row r="350" spans="1:13" s="247" customFormat="1" ht="12" customHeight="1">
      <c r="A350" s="719"/>
      <c r="B350" s="719"/>
      <c r="C350" s="719"/>
      <c r="D350" s="719"/>
      <c r="E350" s="719"/>
      <c r="F350" s="719"/>
      <c r="G350" s="720"/>
      <c r="H350" s="720"/>
      <c r="I350" s="720"/>
      <c r="J350" s="720"/>
      <c r="K350" s="720"/>
      <c r="L350" s="205"/>
      <c r="M350" s="720"/>
    </row>
    <row r="351" spans="1:13" ht="12" customHeight="1">
      <c r="A351" s="214" t="s">
        <v>261</v>
      </c>
      <c r="C351" s="224"/>
      <c r="D351" s="145"/>
      <c r="E351" s="145"/>
      <c r="F351" s="145"/>
      <c r="G351" s="146"/>
      <c r="H351" s="146"/>
      <c r="I351" s="146"/>
      <c r="J351" s="146"/>
      <c r="K351" s="146"/>
      <c r="M351" s="145"/>
    </row>
    <row r="352" spans="1:13" s="732" customFormat="1" ht="12" customHeight="1" thickBot="1">
      <c r="A352" s="732" t="s">
        <v>843</v>
      </c>
      <c r="B352" s="739"/>
      <c r="C352" s="739"/>
      <c r="D352" s="739"/>
      <c r="E352" s="739"/>
      <c r="F352" s="739"/>
      <c r="G352" s="739"/>
      <c r="H352" s="739"/>
      <c r="I352" s="739"/>
      <c r="J352" s="739"/>
      <c r="K352" s="739"/>
      <c r="L352" s="712"/>
      <c r="M352" s="741" t="s">
        <v>6</v>
      </c>
    </row>
    <row r="353" spans="1:13" ht="17.25" customHeight="1">
      <c r="A353" s="405"/>
      <c r="B353" s="406" t="s">
        <v>635</v>
      </c>
      <c r="C353" s="376" t="s">
        <v>599</v>
      </c>
      <c r="D353" s="377"/>
      <c r="E353" s="377"/>
      <c r="F353" s="377"/>
      <c r="G353" s="376" t="s">
        <v>600</v>
      </c>
      <c r="H353" s="377"/>
      <c r="I353" s="377"/>
      <c r="J353" s="377"/>
      <c r="K353" s="379"/>
      <c r="L353" s="974" t="s">
        <v>826</v>
      </c>
      <c r="M353" s="407"/>
    </row>
    <row r="354" spans="1:13" ht="17.25" customHeight="1">
      <c r="A354" s="408" t="s">
        <v>622</v>
      </c>
      <c r="B354" s="409"/>
      <c r="C354" s="382" t="s">
        <v>827</v>
      </c>
      <c r="D354" s="383"/>
      <c r="E354" s="384"/>
      <c r="F354" s="385" t="s">
        <v>483</v>
      </c>
      <c r="G354" s="386"/>
      <c r="H354" s="387"/>
      <c r="I354" s="382" t="s">
        <v>484</v>
      </c>
      <c r="J354" s="388"/>
      <c r="K354" s="387"/>
      <c r="L354" s="975"/>
      <c r="M354" s="410" t="s">
        <v>262</v>
      </c>
    </row>
    <row r="355" spans="1:13" ht="17.25" customHeight="1">
      <c r="A355" s="411" t="s">
        <v>623</v>
      </c>
      <c r="B355" s="409"/>
      <c r="C355" s="390"/>
      <c r="D355" s="391" t="s">
        <v>602</v>
      </c>
      <c r="E355" s="391" t="s">
        <v>603</v>
      </c>
      <c r="F355" s="392"/>
      <c r="G355" s="391" t="s">
        <v>602</v>
      </c>
      <c r="H355" s="393" t="s">
        <v>603</v>
      </c>
      <c r="I355" s="394"/>
      <c r="J355" s="395" t="s">
        <v>602</v>
      </c>
      <c r="K355" s="381" t="s">
        <v>603</v>
      </c>
      <c r="L355" s="975"/>
      <c r="M355" s="412" t="s">
        <v>263</v>
      </c>
    </row>
    <row r="356" spans="1:13" ht="17.25" customHeight="1">
      <c r="A356" s="408"/>
      <c r="B356" s="413" t="s">
        <v>35</v>
      </c>
      <c r="C356" s="397" t="s">
        <v>486</v>
      </c>
      <c r="D356" s="396" t="s">
        <v>63</v>
      </c>
      <c r="E356" s="396" t="s">
        <v>64</v>
      </c>
      <c r="F356" s="398" t="s">
        <v>60</v>
      </c>
      <c r="G356" s="396" t="s">
        <v>63</v>
      </c>
      <c r="H356" s="397" t="s">
        <v>64</v>
      </c>
      <c r="I356" s="397" t="s">
        <v>33</v>
      </c>
      <c r="J356" s="399" t="s">
        <v>63</v>
      </c>
      <c r="K356" s="396" t="s">
        <v>64</v>
      </c>
      <c r="L356" s="976"/>
      <c r="M356" s="414"/>
    </row>
    <row r="357" spans="1:13" ht="18" customHeight="1">
      <c r="A357" s="248" t="s">
        <v>363</v>
      </c>
      <c r="B357" s="456">
        <v>49</v>
      </c>
      <c r="C357" s="311">
        <f>SUM(D357:E357)</f>
        <v>80</v>
      </c>
      <c r="D357" s="311">
        <f>SUM(G357,J357)</f>
        <v>40</v>
      </c>
      <c r="E357" s="311">
        <f>SUM(H357,K357)</f>
        <v>40</v>
      </c>
      <c r="F357" s="311">
        <f>SUM(G357:H357)</f>
        <v>80</v>
      </c>
      <c r="G357" s="311">
        <v>40</v>
      </c>
      <c r="H357" s="311">
        <v>40</v>
      </c>
      <c r="I357" s="492" t="s">
        <v>266</v>
      </c>
      <c r="J357" s="492" t="s">
        <v>266</v>
      </c>
      <c r="K357" s="492" t="s">
        <v>266</v>
      </c>
      <c r="L357" s="458">
        <v>44</v>
      </c>
      <c r="M357" s="152"/>
    </row>
    <row r="358" spans="1:13" ht="18" customHeight="1">
      <c r="A358" s="249" t="s">
        <v>364</v>
      </c>
      <c r="B358" s="445">
        <v>46</v>
      </c>
      <c r="C358" s="308">
        <f>SUM(D358:E358)</f>
        <v>84</v>
      </c>
      <c r="D358" s="308">
        <f>SUM(G358,J358)</f>
        <v>45</v>
      </c>
      <c r="E358" s="308">
        <f>SUM(H358,K358)</f>
        <v>39</v>
      </c>
      <c r="F358" s="308">
        <f>SUM(G358:H358)</f>
        <v>84</v>
      </c>
      <c r="G358" s="308">
        <v>45</v>
      </c>
      <c r="H358" s="308">
        <v>39</v>
      </c>
      <c r="I358" s="493" t="s">
        <v>266</v>
      </c>
      <c r="J358" s="493" t="s">
        <v>266</v>
      </c>
      <c r="K358" s="493" t="s">
        <v>266</v>
      </c>
      <c r="L358" s="446">
        <v>46</v>
      </c>
      <c r="M358" s="149"/>
    </row>
    <row r="359" spans="1:13" s="236" customFormat="1" ht="18" customHeight="1">
      <c r="A359" s="242" t="s">
        <v>365</v>
      </c>
      <c r="B359" s="442">
        <f>SUM(B360:B370)</f>
        <v>1265</v>
      </c>
      <c r="C359" s="310">
        <f>SUM(C360:C370,I359)</f>
        <v>2315</v>
      </c>
      <c r="D359" s="310">
        <f>SUM(D360:D370,J359)</f>
        <v>1153</v>
      </c>
      <c r="E359" s="310">
        <f>SUM(E360:E370,K359)</f>
        <v>1162</v>
      </c>
      <c r="F359" s="310">
        <f>SUM(F360:F370)</f>
        <v>2298</v>
      </c>
      <c r="G359" s="310">
        <f>SUM(G360:G370)</f>
        <v>1148</v>
      </c>
      <c r="H359" s="310">
        <f>SUM(H360:H370)</f>
        <v>1150</v>
      </c>
      <c r="I359" s="420">
        <f>SUM(J359:K359)</f>
        <v>17</v>
      </c>
      <c r="J359" s="310">
        <v>5</v>
      </c>
      <c r="K359" s="310">
        <v>12</v>
      </c>
      <c r="L359" s="310">
        <f>SUM(L360:L370)</f>
        <v>796</v>
      </c>
      <c r="M359" s="262" t="s">
        <v>366</v>
      </c>
    </row>
    <row r="360" spans="1:13" s="228" customFormat="1" ht="17.25" customHeight="1">
      <c r="A360" s="227" t="s">
        <v>367</v>
      </c>
      <c r="B360" s="494">
        <v>51</v>
      </c>
      <c r="C360" s="474">
        <f aca="true" t="shared" si="46" ref="C360:C370">SUM(D360:E360)</f>
        <v>89</v>
      </c>
      <c r="D360" s="474">
        <f aca="true" t="shared" si="47" ref="D360:E370">SUM(G360,J360)</f>
        <v>46</v>
      </c>
      <c r="E360" s="474">
        <f t="shared" si="47"/>
        <v>43</v>
      </c>
      <c r="F360" s="474">
        <f>SUM(G360:H360)</f>
        <v>89</v>
      </c>
      <c r="G360" s="474">
        <v>46</v>
      </c>
      <c r="H360" s="474">
        <v>43</v>
      </c>
      <c r="I360" s="423" t="s">
        <v>266</v>
      </c>
      <c r="J360" s="423" t="s">
        <v>266</v>
      </c>
      <c r="K360" s="423" t="s">
        <v>266</v>
      </c>
      <c r="L360" s="495">
        <v>28</v>
      </c>
      <c r="M360" s="148"/>
    </row>
    <row r="361" spans="1:13" s="228" customFormat="1" ht="17.25" customHeight="1">
      <c r="A361" s="227" t="s">
        <v>200</v>
      </c>
      <c r="B361" s="494">
        <v>59</v>
      </c>
      <c r="C361" s="474">
        <f t="shared" si="46"/>
        <v>100</v>
      </c>
      <c r="D361" s="474">
        <f t="shared" si="47"/>
        <v>45</v>
      </c>
      <c r="E361" s="474">
        <f t="shared" si="47"/>
        <v>55</v>
      </c>
      <c r="F361" s="474">
        <f aca="true" t="shared" si="48" ref="F361:F370">SUM(G361:H361)</f>
        <v>100</v>
      </c>
      <c r="G361" s="474">
        <v>45</v>
      </c>
      <c r="H361" s="474">
        <v>55</v>
      </c>
      <c r="I361" s="423" t="s">
        <v>266</v>
      </c>
      <c r="J361" s="423" t="s">
        <v>266</v>
      </c>
      <c r="K361" s="423" t="s">
        <v>266</v>
      </c>
      <c r="L361" s="495">
        <v>40</v>
      </c>
      <c r="M361" s="148"/>
    </row>
    <row r="362" spans="1:13" s="228" customFormat="1" ht="17.25" customHeight="1">
      <c r="A362" s="227" t="s">
        <v>201</v>
      </c>
      <c r="B362" s="494">
        <v>42</v>
      </c>
      <c r="C362" s="474">
        <f t="shared" si="46"/>
        <v>65</v>
      </c>
      <c r="D362" s="474">
        <f t="shared" si="47"/>
        <v>31</v>
      </c>
      <c r="E362" s="474">
        <f t="shared" si="47"/>
        <v>34</v>
      </c>
      <c r="F362" s="474">
        <f t="shared" si="48"/>
        <v>65</v>
      </c>
      <c r="G362" s="474">
        <v>31</v>
      </c>
      <c r="H362" s="474">
        <v>34</v>
      </c>
      <c r="I362" s="423" t="s">
        <v>266</v>
      </c>
      <c r="J362" s="423" t="s">
        <v>266</v>
      </c>
      <c r="K362" s="423" t="s">
        <v>266</v>
      </c>
      <c r="L362" s="495">
        <v>21</v>
      </c>
      <c r="M362" s="148"/>
    </row>
    <row r="363" spans="1:13" s="228" customFormat="1" ht="17.25" customHeight="1">
      <c r="A363" s="227" t="s">
        <v>202</v>
      </c>
      <c r="B363" s="494">
        <v>74</v>
      </c>
      <c r="C363" s="474">
        <f>SUM(D363:E363)</f>
        <v>155</v>
      </c>
      <c r="D363" s="474">
        <f t="shared" si="47"/>
        <v>78</v>
      </c>
      <c r="E363" s="474">
        <f t="shared" si="47"/>
        <v>77</v>
      </c>
      <c r="F363" s="474">
        <f t="shared" si="48"/>
        <v>155</v>
      </c>
      <c r="G363" s="474">
        <v>78</v>
      </c>
      <c r="H363" s="474">
        <v>77</v>
      </c>
      <c r="I363" s="423" t="s">
        <v>266</v>
      </c>
      <c r="J363" s="423" t="s">
        <v>266</v>
      </c>
      <c r="K363" s="423" t="s">
        <v>266</v>
      </c>
      <c r="L363" s="495">
        <v>63</v>
      </c>
      <c r="M363" s="148"/>
    </row>
    <row r="364" spans="1:13" s="228" customFormat="1" ht="17.25" customHeight="1">
      <c r="A364" s="227" t="s">
        <v>203</v>
      </c>
      <c r="B364" s="494">
        <v>138</v>
      </c>
      <c r="C364" s="474">
        <f t="shared" si="46"/>
        <v>256</v>
      </c>
      <c r="D364" s="474">
        <f t="shared" si="47"/>
        <v>133</v>
      </c>
      <c r="E364" s="474">
        <f t="shared" si="47"/>
        <v>123</v>
      </c>
      <c r="F364" s="474">
        <f t="shared" si="48"/>
        <v>256</v>
      </c>
      <c r="G364" s="474">
        <v>133</v>
      </c>
      <c r="H364" s="474">
        <v>123</v>
      </c>
      <c r="I364" s="423" t="s">
        <v>266</v>
      </c>
      <c r="J364" s="423" t="s">
        <v>266</v>
      </c>
      <c r="K364" s="423" t="s">
        <v>266</v>
      </c>
      <c r="L364" s="495">
        <v>81</v>
      </c>
      <c r="M364" s="148"/>
    </row>
    <row r="365" spans="1:13" s="228" customFormat="1" ht="17.25" customHeight="1">
      <c r="A365" s="227" t="s">
        <v>204</v>
      </c>
      <c r="B365" s="494">
        <v>205</v>
      </c>
      <c r="C365" s="474">
        <f t="shared" si="46"/>
        <v>355</v>
      </c>
      <c r="D365" s="474">
        <f t="shared" si="47"/>
        <v>165</v>
      </c>
      <c r="E365" s="474">
        <f t="shared" si="47"/>
        <v>190</v>
      </c>
      <c r="F365" s="474">
        <f t="shared" si="48"/>
        <v>355</v>
      </c>
      <c r="G365" s="474">
        <v>165</v>
      </c>
      <c r="H365" s="474">
        <v>190</v>
      </c>
      <c r="I365" s="423" t="s">
        <v>266</v>
      </c>
      <c r="J365" s="423" t="s">
        <v>266</v>
      </c>
      <c r="K365" s="423" t="s">
        <v>266</v>
      </c>
      <c r="L365" s="495">
        <v>130</v>
      </c>
      <c r="M365" s="148"/>
    </row>
    <row r="366" spans="1:13" s="228" customFormat="1" ht="17.25" customHeight="1">
      <c r="A366" s="227" t="s">
        <v>205</v>
      </c>
      <c r="B366" s="494">
        <v>118</v>
      </c>
      <c r="C366" s="474">
        <f t="shared" si="46"/>
        <v>231</v>
      </c>
      <c r="D366" s="474">
        <f t="shared" si="47"/>
        <v>117</v>
      </c>
      <c r="E366" s="474">
        <f t="shared" si="47"/>
        <v>114</v>
      </c>
      <c r="F366" s="474">
        <f t="shared" si="48"/>
        <v>231</v>
      </c>
      <c r="G366" s="474">
        <v>117</v>
      </c>
      <c r="H366" s="474">
        <v>114</v>
      </c>
      <c r="I366" s="423" t="s">
        <v>266</v>
      </c>
      <c r="J366" s="423" t="s">
        <v>266</v>
      </c>
      <c r="K366" s="423" t="s">
        <v>266</v>
      </c>
      <c r="L366" s="495">
        <v>70</v>
      </c>
      <c r="M366" s="148"/>
    </row>
    <row r="367" spans="1:13" s="228" customFormat="1" ht="17.25" customHeight="1">
      <c r="A367" s="227" t="s">
        <v>206</v>
      </c>
      <c r="B367" s="494">
        <v>234</v>
      </c>
      <c r="C367" s="474">
        <f t="shared" si="46"/>
        <v>412</v>
      </c>
      <c r="D367" s="474">
        <f>SUM(G367,J367)</f>
        <v>209</v>
      </c>
      <c r="E367" s="474">
        <f t="shared" si="47"/>
        <v>203</v>
      </c>
      <c r="F367" s="474">
        <f t="shared" si="48"/>
        <v>412</v>
      </c>
      <c r="G367" s="474">
        <v>209</v>
      </c>
      <c r="H367" s="474">
        <v>203</v>
      </c>
      <c r="I367" s="423" t="s">
        <v>266</v>
      </c>
      <c r="J367" s="423" t="s">
        <v>266</v>
      </c>
      <c r="K367" s="423" t="s">
        <v>266</v>
      </c>
      <c r="L367" s="495">
        <v>138</v>
      </c>
      <c r="M367" s="148"/>
    </row>
    <row r="368" spans="1:13" s="228" customFormat="1" ht="17.25" customHeight="1">
      <c r="A368" s="227" t="s">
        <v>368</v>
      </c>
      <c r="B368" s="494">
        <v>119</v>
      </c>
      <c r="C368" s="474">
        <f t="shared" si="46"/>
        <v>230</v>
      </c>
      <c r="D368" s="474">
        <f t="shared" si="47"/>
        <v>110</v>
      </c>
      <c r="E368" s="474">
        <f t="shared" si="47"/>
        <v>120</v>
      </c>
      <c r="F368" s="474">
        <f t="shared" si="48"/>
        <v>230</v>
      </c>
      <c r="G368" s="474">
        <v>110</v>
      </c>
      <c r="H368" s="474">
        <v>120</v>
      </c>
      <c r="I368" s="423" t="s">
        <v>266</v>
      </c>
      <c r="J368" s="423" t="s">
        <v>266</v>
      </c>
      <c r="K368" s="423" t="s">
        <v>266</v>
      </c>
      <c r="L368" s="495">
        <v>84</v>
      </c>
      <c r="M368" s="148"/>
    </row>
    <row r="369" spans="1:13" s="228" customFormat="1" ht="17.25" customHeight="1">
      <c r="A369" s="227" t="s">
        <v>207</v>
      </c>
      <c r="B369" s="494">
        <v>117</v>
      </c>
      <c r="C369" s="474">
        <f t="shared" si="46"/>
        <v>216</v>
      </c>
      <c r="D369" s="474">
        <f t="shared" si="47"/>
        <v>114</v>
      </c>
      <c r="E369" s="474">
        <f t="shared" si="47"/>
        <v>102</v>
      </c>
      <c r="F369" s="474">
        <f t="shared" si="48"/>
        <v>216</v>
      </c>
      <c r="G369" s="474">
        <v>114</v>
      </c>
      <c r="H369" s="474">
        <v>102</v>
      </c>
      <c r="I369" s="423" t="s">
        <v>266</v>
      </c>
      <c r="J369" s="423" t="s">
        <v>266</v>
      </c>
      <c r="K369" s="423" t="s">
        <v>266</v>
      </c>
      <c r="L369" s="495">
        <v>75</v>
      </c>
      <c r="M369" s="148"/>
    </row>
    <row r="370" spans="1:13" s="228" customFormat="1" ht="17.25" customHeight="1">
      <c r="A370" s="227" t="s">
        <v>208</v>
      </c>
      <c r="B370" s="494">
        <v>108</v>
      </c>
      <c r="C370" s="474">
        <f t="shared" si="46"/>
        <v>189</v>
      </c>
      <c r="D370" s="474">
        <f t="shared" si="47"/>
        <v>100</v>
      </c>
      <c r="E370" s="474">
        <f t="shared" si="47"/>
        <v>89</v>
      </c>
      <c r="F370" s="474">
        <f t="shared" si="48"/>
        <v>189</v>
      </c>
      <c r="G370" s="474">
        <v>100</v>
      </c>
      <c r="H370" s="474">
        <v>89</v>
      </c>
      <c r="I370" s="423" t="s">
        <v>266</v>
      </c>
      <c r="J370" s="423" t="s">
        <v>266</v>
      </c>
      <c r="K370" s="423" t="s">
        <v>266</v>
      </c>
      <c r="L370" s="496">
        <v>66</v>
      </c>
      <c r="M370" s="148"/>
    </row>
    <row r="371" spans="1:13" s="247" customFormat="1" ht="18" customHeight="1">
      <c r="A371" s="232" t="s">
        <v>369</v>
      </c>
      <c r="B371" s="449">
        <f>SUM(B372:B385,B400:B418)</f>
        <v>6732</v>
      </c>
      <c r="C371" s="449">
        <f>SUM(C372:C385,C400:C418,I371)</f>
        <v>14648</v>
      </c>
      <c r="D371" s="449">
        <f>SUM(D372:D385,D400:D418,J371)</f>
        <v>7358</v>
      </c>
      <c r="E371" s="449">
        <f>SUM(E372:E385,E400:E418,K371)</f>
        <v>7290</v>
      </c>
      <c r="F371" s="449">
        <f>SUM(F372:F385,F400:F418)</f>
        <v>14454</v>
      </c>
      <c r="G371" s="449">
        <f>SUM(G372:G385,G400:G418)</f>
        <v>7279</v>
      </c>
      <c r="H371" s="449">
        <f>SUM(H372:H385,H400:H418)</f>
        <v>7175</v>
      </c>
      <c r="I371" s="420">
        <f>SUM(J371:K371)</f>
        <v>194</v>
      </c>
      <c r="J371" s="449">
        <v>79</v>
      </c>
      <c r="K371" s="449">
        <v>115</v>
      </c>
      <c r="L371" s="449">
        <f>SUM(L372:L385,L400:L418)</f>
        <v>2784</v>
      </c>
      <c r="M371" s="264" t="s">
        <v>370</v>
      </c>
    </row>
    <row r="372" spans="1:13" ht="17.25" customHeight="1">
      <c r="A372" s="231" t="s">
        <v>371</v>
      </c>
      <c r="B372" s="308">
        <v>210</v>
      </c>
      <c r="C372" s="474">
        <f>SUM(D372:E372)</f>
        <v>423</v>
      </c>
      <c r="D372" s="474">
        <f>SUM(G372,J372)</f>
        <v>210</v>
      </c>
      <c r="E372" s="474">
        <f>SUM(H372,K372)</f>
        <v>213</v>
      </c>
      <c r="F372" s="474">
        <f>SUM(G372:H372)</f>
        <v>423</v>
      </c>
      <c r="G372" s="474">
        <v>210</v>
      </c>
      <c r="H372" s="474">
        <v>213</v>
      </c>
      <c r="I372" s="423" t="s">
        <v>266</v>
      </c>
      <c r="J372" s="423" t="s">
        <v>266</v>
      </c>
      <c r="K372" s="423" t="s">
        <v>266</v>
      </c>
      <c r="L372" s="474">
        <v>122</v>
      </c>
      <c r="M372" s="149"/>
    </row>
    <row r="373" spans="1:13" ht="17.25" customHeight="1">
      <c r="A373" s="231" t="s">
        <v>372</v>
      </c>
      <c r="B373" s="308">
        <v>309</v>
      </c>
      <c r="C373" s="474">
        <f aca="true" t="shared" si="49" ref="C373:C385">SUM(D373:E373)</f>
        <v>659</v>
      </c>
      <c r="D373" s="474">
        <f aca="true" t="shared" si="50" ref="D373:D385">SUM(G373,J373)</f>
        <v>331</v>
      </c>
      <c r="E373" s="474">
        <f aca="true" t="shared" si="51" ref="E373:E385">SUM(H373,K373)</f>
        <v>328</v>
      </c>
      <c r="F373" s="474">
        <f aca="true" t="shared" si="52" ref="F373:F384">SUM(G373:H373)</f>
        <v>659</v>
      </c>
      <c r="G373" s="474">
        <v>331</v>
      </c>
      <c r="H373" s="474">
        <v>328</v>
      </c>
      <c r="I373" s="423" t="s">
        <v>266</v>
      </c>
      <c r="J373" s="423" t="s">
        <v>266</v>
      </c>
      <c r="K373" s="423" t="s">
        <v>266</v>
      </c>
      <c r="L373" s="474">
        <v>166</v>
      </c>
      <c r="M373" s="149"/>
    </row>
    <row r="374" spans="1:13" ht="17.25" customHeight="1">
      <c r="A374" s="231" t="s">
        <v>373</v>
      </c>
      <c r="B374" s="308">
        <v>199</v>
      </c>
      <c r="C374" s="474">
        <f t="shared" si="49"/>
        <v>333</v>
      </c>
      <c r="D374" s="474">
        <f t="shared" si="50"/>
        <v>181</v>
      </c>
      <c r="E374" s="474">
        <f t="shared" si="51"/>
        <v>152</v>
      </c>
      <c r="F374" s="474">
        <f t="shared" si="52"/>
        <v>333</v>
      </c>
      <c r="G374" s="474">
        <v>181</v>
      </c>
      <c r="H374" s="474">
        <v>152</v>
      </c>
      <c r="I374" s="423" t="s">
        <v>266</v>
      </c>
      <c r="J374" s="423" t="s">
        <v>266</v>
      </c>
      <c r="K374" s="423" t="s">
        <v>266</v>
      </c>
      <c r="L374" s="474">
        <v>104</v>
      </c>
      <c r="M374" s="149"/>
    </row>
    <row r="375" spans="1:13" ht="17.25" customHeight="1">
      <c r="A375" s="231" t="s">
        <v>374</v>
      </c>
      <c r="B375" s="308">
        <v>222</v>
      </c>
      <c r="C375" s="474">
        <f t="shared" si="49"/>
        <v>512</v>
      </c>
      <c r="D375" s="474">
        <f t="shared" si="50"/>
        <v>256</v>
      </c>
      <c r="E375" s="474">
        <f t="shared" si="51"/>
        <v>256</v>
      </c>
      <c r="F375" s="474">
        <f t="shared" si="52"/>
        <v>512</v>
      </c>
      <c r="G375" s="474">
        <v>256</v>
      </c>
      <c r="H375" s="474">
        <v>256</v>
      </c>
      <c r="I375" s="423" t="s">
        <v>266</v>
      </c>
      <c r="J375" s="423" t="s">
        <v>266</v>
      </c>
      <c r="K375" s="423" t="s">
        <v>266</v>
      </c>
      <c r="L375" s="474">
        <v>118</v>
      </c>
      <c r="M375" s="149"/>
    </row>
    <row r="376" spans="1:13" ht="17.25" customHeight="1">
      <c r="A376" s="231" t="s">
        <v>375</v>
      </c>
      <c r="B376" s="308">
        <v>240</v>
      </c>
      <c r="C376" s="474">
        <f t="shared" si="49"/>
        <v>419</v>
      </c>
      <c r="D376" s="474">
        <f t="shared" si="50"/>
        <v>207</v>
      </c>
      <c r="E376" s="474">
        <f t="shared" si="51"/>
        <v>212</v>
      </c>
      <c r="F376" s="474">
        <f t="shared" si="52"/>
        <v>419</v>
      </c>
      <c r="G376" s="474">
        <v>207</v>
      </c>
      <c r="H376" s="474">
        <v>212</v>
      </c>
      <c r="I376" s="423" t="s">
        <v>266</v>
      </c>
      <c r="J376" s="423" t="s">
        <v>266</v>
      </c>
      <c r="K376" s="423" t="s">
        <v>266</v>
      </c>
      <c r="L376" s="474">
        <v>129</v>
      </c>
      <c r="M376" s="149"/>
    </row>
    <row r="377" spans="1:13" ht="17.25" customHeight="1">
      <c r="A377" s="231" t="s">
        <v>376</v>
      </c>
      <c r="B377" s="308">
        <v>83</v>
      </c>
      <c r="C377" s="474">
        <f t="shared" si="49"/>
        <v>137</v>
      </c>
      <c r="D377" s="474">
        <f t="shared" si="50"/>
        <v>78</v>
      </c>
      <c r="E377" s="474">
        <f t="shared" si="51"/>
        <v>59</v>
      </c>
      <c r="F377" s="474">
        <f t="shared" si="52"/>
        <v>137</v>
      </c>
      <c r="G377" s="474">
        <v>78</v>
      </c>
      <c r="H377" s="474">
        <v>59</v>
      </c>
      <c r="I377" s="423" t="s">
        <v>266</v>
      </c>
      <c r="J377" s="423" t="s">
        <v>266</v>
      </c>
      <c r="K377" s="423" t="s">
        <v>266</v>
      </c>
      <c r="L377" s="474">
        <v>40</v>
      </c>
      <c r="M377" s="149"/>
    </row>
    <row r="378" spans="1:13" ht="17.25" customHeight="1">
      <c r="A378" s="231" t="s">
        <v>377</v>
      </c>
      <c r="B378" s="308">
        <v>50</v>
      </c>
      <c r="C378" s="474">
        <f t="shared" si="49"/>
        <v>68</v>
      </c>
      <c r="D378" s="474">
        <f t="shared" si="50"/>
        <v>36</v>
      </c>
      <c r="E378" s="474">
        <f t="shared" si="51"/>
        <v>32</v>
      </c>
      <c r="F378" s="474">
        <f t="shared" si="52"/>
        <v>68</v>
      </c>
      <c r="G378" s="474">
        <v>36</v>
      </c>
      <c r="H378" s="474">
        <v>32</v>
      </c>
      <c r="I378" s="423" t="s">
        <v>266</v>
      </c>
      <c r="J378" s="423" t="s">
        <v>266</v>
      </c>
      <c r="K378" s="423" t="s">
        <v>266</v>
      </c>
      <c r="L378" s="474">
        <v>33</v>
      </c>
      <c r="M378" s="149"/>
    </row>
    <row r="379" spans="1:13" ht="17.25" customHeight="1">
      <c r="A379" s="231" t="s">
        <v>378</v>
      </c>
      <c r="B379" s="308">
        <v>129</v>
      </c>
      <c r="C379" s="474">
        <f t="shared" si="49"/>
        <v>224</v>
      </c>
      <c r="D379" s="474">
        <f t="shared" si="50"/>
        <v>112</v>
      </c>
      <c r="E379" s="474">
        <f t="shared" si="51"/>
        <v>112</v>
      </c>
      <c r="F379" s="474">
        <f t="shared" si="52"/>
        <v>224</v>
      </c>
      <c r="G379" s="474">
        <v>112</v>
      </c>
      <c r="H379" s="474">
        <v>112</v>
      </c>
      <c r="I379" s="423" t="s">
        <v>266</v>
      </c>
      <c r="J379" s="423" t="s">
        <v>266</v>
      </c>
      <c r="K379" s="423" t="s">
        <v>266</v>
      </c>
      <c r="L379" s="474">
        <v>89</v>
      </c>
      <c r="M379" s="149"/>
    </row>
    <row r="380" spans="1:13" ht="17.25" customHeight="1">
      <c r="A380" s="231" t="s">
        <v>379</v>
      </c>
      <c r="B380" s="308">
        <v>92</v>
      </c>
      <c r="C380" s="474">
        <f t="shared" si="49"/>
        <v>143</v>
      </c>
      <c r="D380" s="474">
        <f t="shared" si="50"/>
        <v>78</v>
      </c>
      <c r="E380" s="474">
        <f t="shared" si="51"/>
        <v>65</v>
      </c>
      <c r="F380" s="474">
        <f t="shared" si="52"/>
        <v>143</v>
      </c>
      <c r="G380" s="474">
        <v>78</v>
      </c>
      <c r="H380" s="474">
        <v>65</v>
      </c>
      <c r="I380" s="423" t="s">
        <v>266</v>
      </c>
      <c r="J380" s="423" t="s">
        <v>266</v>
      </c>
      <c r="K380" s="423" t="s">
        <v>266</v>
      </c>
      <c r="L380" s="474">
        <v>43</v>
      </c>
      <c r="M380" s="149"/>
    </row>
    <row r="381" spans="1:13" ht="17.25" customHeight="1">
      <c r="A381" s="231" t="s">
        <v>209</v>
      </c>
      <c r="B381" s="308">
        <v>92</v>
      </c>
      <c r="C381" s="474">
        <f t="shared" si="49"/>
        <v>149</v>
      </c>
      <c r="D381" s="474">
        <f t="shared" si="50"/>
        <v>75</v>
      </c>
      <c r="E381" s="474">
        <f t="shared" si="51"/>
        <v>74</v>
      </c>
      <c r="F381" s="474">
        <f>SUM(G381:H381)</f>
        <v>149</v>
      </c>
      <c r="G381" s="474">
        <v>75</v>
      </c>
      <c r="H381" s="474">
        <v>74</v>
      </c>
      <c r="I381" s="423" t="s">
        <v>266</v>
      </c>
      <c r="J381" s="423" t="s">
        <v>266</v>
      </c>
      <c r="K381" s="423" t="s">
        <v>266</v>
      </c>
      <c r="L381" s="474">
        <v>56</v>
      </c>
      <c r="M381" s="149"/>
    </row>
    <row r="382" spans="1:13" ht="17.25" customHeight="1">
      <c r="A382" s="231" t="s">
        <v>210</v>
      </c>
      <c r="B382" s="308">
        <v>153</v>
      </c>
      <c r="C382" s="474">
        <f t="shared" si="49"/>
        <v>242</v>
      </c>
      <c r="D382" s="474">
        <f t="shared" si="50"/>
        <v>118</v>
      </c>
      <c r="E382" s="474">
        <f t="shared" si="51"/>
        <v>124</v>
      </c>
      <c r="F382" s="474">
        <f t="shared" si="52"/>
        <v>242</v>
      </c>
      <c r="G382" s="474">
        <v>118</v>
      </c>
      <c r="H382" s="474">
        <v>124</v>
      </c>
      <c r="I382" s="423" t="s">
        <v>266</v>
      </c>
      <c r="J382" s="423" t="s">
        <v>266</v>
      </c>
      <c r="K382" s="423" t="s">
        <v>266</v>
      </c>
      <c r="L382" s="474">
        <v>64</v>
      </c>
      <c r="M382" s="149"/>
    </row>
    <row r="383" spans="1:13" ht="17.25" customHeight="1">
      <c r="A383" s="231" t="s">
        <v>211</v>
      </c>
      <c r="B383" s="308">
        <v>110</v>
      </c>
      <c r="C383" s="474">
        <f t="shared" si="49"/>
        <v>178</v>
      </c>
      <c r="D383" s="474">
        <f t="shared" si="50"/>
        <v>93</v>
      </c>
      <c r="E383" s="474">
        <f t="shared" si="51"/>
        <v>85</v>
      </c>
      <c r="F383" s="474">
        <f t="shared" si="52"/>
        <v>178</v>
      </c>
      <c r="G383" s="474">
        <v>93</v>
      </c>
      <c r="H383" s="474">
        <v>85</v>
      </c>
      <c r="I383" s="423" t="s">
        <v>266</v>
      </c>
      <c r="J383" s="423" t="s">
        <v>266</v>
      </c>
      <c r="K383" s="423" t="s">
        <v>266</v>
      </c>
      <c r="L383" s="474">
        <v>50</v>
      </c>
      <c r="M383" s="149"/>
    </row>
    <row r="384" spans="1:13" ht="17.25" customHeight="1">
      <c r="A384" s="231" t="s">
        <v>212</v>
      </c>
      <c r="B384" s="308">
        <v>164</v>
      </c>
      <c r="C384" s="474">
        <f t="shared" si="49"/>
        <v>263</v>
      </c>
      <c r="D384" s="474">
        <f t="shared" si="50"/>
        <v>155</v>
      </c>
      <c r="E384" s="474">
        <f t="shared" si="51"/>
        <v>108</v>
      </c>
      <c r="F384" s="474">
        <f t="shared" si="52"/>
        <v>263</v>
      </c>
      <c r="G384" s="474">
        <v>155</v>
      </c>
      <c r="H384" s="474">
        <v>108</v>
      </c>
      <c r="I384" s="423" t="s">
        <v>266</v>
      </c>
      <c r="J384" s="423" t="s">
        <v>266</v>
      </c>
      <c r="K384" s="423" t="s">
        <v>266</v>
      </c>
      <c r="L384" s="474">
        <v>85</v>
      </c>
      <c r="M384" s="149"/>
    </row>
    <row r="385" spans="1:13" ht="17.25" customHeight="1" thickBot="1">
      <c r="A385" s="244" t="s">
        <v>213</v>
      </c>
      <c r="B385" s="309">
        <v>382</v>
      </c>
      <c r="C385" s="476">
        <f t="shared" si="49"/>
        <v>693</v>
      </c>
      <c r="D385" s="476">
        <f t="shared" si="50"/>
        <v>350</v>
      </c>
      <c r="E385" s="476">
        <f t="shared" si="51"/>
        <v>343</v>
      </c>
      <c r="F385" s="476">
        <f>SUM(G385:H385)</f>
        <v>693</v>
      </c>
      <c r="G385" s="476">
        <v>350</v>
      </c>
      <c r="H385" s="476">
        <v>343</v>
      </c>
      <c r="I385" s="426" t="s">
        <v>266</v>
      </c>
      <c r="J385" s="426" t="s">
        <v>266</v>
      </c>
      <c r="K385" s="426" t="s">
        <v>266</v>
      </c>
      <c r="L385" s="497">
        <v>153</v>
      </c>
      <c r="M385" s="150"/>
    </row>
    <row r="386" spans="1:13" s="433" customFormat="1" ht="12" customHeight="1">
      <c r="A386" s="688" t="s">
        <v>872</v>
      </c>
      <c r="B386" s="429"/>
      <c r="C386" s="430"/>
      <c r="D386" s="430"/>
      <c r="E386" s="430"/>
      <c r="F386" s="430"/>
      <c r="G386" s="971" t="s">
        <v>811</v>
      </c>
      <c r="H386" s="971"/>
      <c r="I386" s="971"/>
      <c r="J386" s="971"/>
      <c r="K386" s="430"/>
      <c r="L386" s="431"/>
      <c r="M386" s="432"/>
    </row>
    <row r="387" spans="1:13" s="433" customFormat="1" ht="12" customHeight="1">
      <c r="A387" s="428" t="s">
        <v>857</v>
      </c>
      <c r="B387" s="429"/>
      <c r="C387" s="430"/>
      <c r="D387" s="430"/>
      <c r="E387" s="430"/>
      <c r="F387" s="430"/>
      <c r="G387" s="691" t="s">
        <v>828</v>
      </c>
      <c r="H387" s="691"/>
      <c r="I387" s="691"/>
      <c r="J387" s="691"/>
      <c r="K387" s="430"/>
      <c r="L387" s="431"/>
      <c r="M387" s="432"/>
    </row>
    <row r="388" spans="1:13" s="433" customFormat="1" ht="12" customHeight="1">
      <c r="A388" s="428" t="s">
        <v>873</v>
      </c>
      <c r="B388" s="429"/>
      <c r="C388" s="430"/>
      <c r="D388" s="430"/>
      <c r="E388" s="430"/>
      <c r="F388" s="430"/>
      <c r="G388" s="691"/>
      <c r="H388" s="691"/>
      <c r="I388" s="691"/>
      <c r="J388" s="691"/>
      <c r="K388" s="430"/>
      <c r="L388" s="431"/>
      <c r="M388" s="432"/>
    </row>
    <row r="389" spans="1:13" s="433" customFormat="1" ht="12" customHeight="1">
      <c r="A389" s="434" t="s">
        <v>854</v>
      </c>
      <c r="B389" s="435"/>
      <c r="C389" s="435"/>
      <c r="D389" s="435"/>
      <c r="E389" s="435"/>
      <c r="F389" s="435"/>
      <c r="G389" s="970" t="s">
        <v>850</v>
      </c>
      <c r="H389" s="970"/>
      <c r="I389" s="970"/>
      <c r="J389" s="970"/>
      <c r="K389" s="970"/>
      <c r="L389" s="970"/>
      <c r="M389" s="434"/>
    </row>
    <row r="390" spans="1:13" s="716" customFormat="1" ht="12" customHeight="1">
      <c r="A390" s="715" t="s">
        <v>879</v>
      </c>
      <c r="B390" s="743"/>
      <c r="C390" s="744"/>
      <c r="D390" s="743"/>
      <c r="E390" s="743"/>
      <c r="F390" s="743"/>
      <c r="G390" s="743"/>
      <c r="H390" s="743"/>
      <c r="I390" s="743"/>
      <c r="J390" s="745"/>
      <c r="K390" s="745"/>
      <c r="M390" s="718" t="s">
        <v>284</v>
      </c>
    </row>
    <row r="391" spans="1:13" s="205" customFormat="1" ht="12" customHeight="1">
      <c r="A391" s="211"/>
      <c r="B391" s="721"/>
      <c r="C391" s="722"/>
      <c r="D391" s="721"/>
      <c r="E391" s="721"/>
      <c r="F391" s="721"/>
      <c r="G391" s="721"/>
      <c r="H391" s="721"/>
      <c r="I391" s="721"/>
      <c r="J391" s="721"/>
      <c r="K391" s="721"/>
      <c r="M391" s="721"/>
    </row>
    <row r="392" spans="1:13" s="235" customFormat="1" ht="20.25" customHeight="1">
      <c r="A392" s="972" t="s">
        <v>753</v>
      </c>
      <c r="B392" s="972"/>
      <c r="C392" s="972"/>
      <c r="D392" s="972"/>
      <c r="E392" s="972"/>
      <c r="F392" s="972"/>
      <c r="G392" s="973" t="s">
        <v>754</v>
      </c>
      <c r="H392" s="973"/>
      <c r="I392" s="973"/>
      <c r="J392" s="973"/>
      <c r="K392" s="973"/>
      <c r="L392" s="973"/>
      <c r="M392" s="973"/>
    </row>
    <row r="393" spans="1:13" s="247" customFormat="1" ht="12" customHeight="1">
      <c r="A393" s="719"/>
      <c r="B393" s="719"/>
      <c r="C393" s="719"/>
      <c r="D393" s="719"/>
      <c r="E393" s="719"/>
      <c r="F393" s="719"/>
      <c r="G393" s="720"/>
      <c r="H393" s="720"/>
      <c r="I393" s="720"/>
      <c r="J393" s="720"/>
      <c r="K393" s="720"/>
      <c r="L393" s="205"/>
      <c r="M393" s="720"/>
    </row>
    <row r="394" spans="1:13" ht="12" customHeight="1">
      <c r="A394" s="214" t="s">
        <v>874</v>
      </c>
      <c r="C394" s="224"/>
      <c r="D394" s="145"/>
      <c r="E394" s="145"/>
      <c r="F394" s="145"/>
      <c r="G394" s="146"/>
      <c r="H394" s="146"/>
      <c r="I394" s="146"/>
      <c r="J394" s="146"/>
      <c r="K394" s="146"/>
      <c r="M394" s="145"/>
    </row>
    <row r="395" spans="1:13" s="732" customFormat="1" ht="12" customHeight="1" thickBot="1">
      <c r="A395" s="732" t="s">
        <v>843</v>
      </c>
      <c r="B395" s="739"/>
      <c r="C395" s="739"/>
      <c r="D395" s="739"/>
      <c r="E395" s="739"/>
      <c r="F395" s="739"/>
      <c r="G395" s="739"/>
      <c r="H395" s="739"/>
      <c r="I395" s="739"/>
      <c r="J395" s="739"/>
      <c r="K395" s="739"/>
      <c r="L395" s="712"/>
      <c r="M395" s="741" t="s">
        <v>6</v>
      </c>
    </row>
    <row r="396" spans="1:13" ht="17.25" customHeight="1">
      <c r="A396" s="405"/>
      <c r="B396" s="406" t="s">
        <v>635</v>
      </c>
      <c r="C396" s="376" t="s">
        <v>599</v>
      </c>
      <c r="D396" s="377"/>
      <c r="E396" s="377"/>
      <c r="F396" s="377"/>
      <c r="G396" s="376" t="s">
        <v>600</v>
      </c>
      <c r="H396" s="377"/>
      <c r="I396" s="377"/>
      <c r="J396" s="377"/>
      <c r="K396" s="379"/>
      <c r="L396" s="974" t="s">
        <v>826</v>
      </c>
      <c r="M396" s="407"/>
    </row>
    <row r="397" spans="1:13" ht="17.25" customHeight="1">
      <c r="A397" s="408" t="s">
        <v>622</v>
      </c>
      <c r="B397" s="409"/>
      <c r="C397" s="382" t="s">
        <v>827</v>
      </c>
      <c r="D397" s="383"/>
      <c r="E397" s="384"/>
      <c r="F397" s="385" t="s">
        <v>483</v>
      </c>
      <c r="G397" s="386"/>
      <c r="H397" s="387"/>
      <c r="I397" s="382" t="s">
        <v>484</v>
      </c>
      <c r="J397" s="388"/>
      <c r="K397" s="387"/>
      <c r="L397" s="975"/>
      <c r="M397" s="410" t="s">
        <v>262</v>
      </c>
    </row>
    <row r="398" spans="1:13" ht="17.25" customHeight="1">
      <c r="A398" s="411" t="s">
        <v>623</v>
      </c>
      <c r="B398" s="409"/>
      <c r="C398" s="390"/>
      <c r="D398" s="391" t="s">
        <v>602</v>
      </c>
      <c r="E398" s="391" t="s">
        <v>603</v>
      </c>
      <c r="F398" s="392"/>
      <c r="G398" s="391" t="s">
        <v>602</v>
      </c>
      <c r="H398" s="393" t="s">
        <v>603</v>
      </c>
      <c r="I398" s="394"/>
      <c r="J398" s="395" t="s">
        <v>602</v>
      </c>
      <c r="K398" s="381" t="s">
        <v>603</v>
      </c>
      <c r="L398" s="975"/>
      <c r="M398" s="412" t="s">
        <v>263</v>
      </c>
    </row>
    <row r="399" spans="1:13" ht="17.25" customHeight="1">
      <c r="A399" s="895"/>
      <c r="B399" s="413" t="s">
        <v>35</v>
      </c>
      <c r="C399" s="397" t="s">
        <v>486</v>
      </c>
      <c r="D399" s="396" t="s">
        <v>63</v>
      </c>
      <c r="E399" s="381" t="s">
        <v>64</v>
      </c>
      <c r="F399" s="392" t="s">
        <v>60</v>
      </c>
      <c r="G399" s="396" t="s">
        <v>63</v>
      </c>
      <c r="H399" s="397" t="s">
        <v>64</v>
      </c>
      <c r="I399" s="397" t="s">
        <v>33</v>
      </c>
      <c r="J399" s="399" t="s">
        <v>63</v>
      </c>
      <c r="K399" s="396" t="s">
        <v>64</v>
      </c>
      <c r="L399" s="976"/>
      <c r="M399" s="414"/>
    </row>
    <row r="400" spans="1:13" ht="15" customHeight="1">
      <c r="A400" s="231" t="s">
        <v>214</v>
      </c>
      <c r="B400" s="308">
        <v>186</v>
      </c>
      <c r="C400" s="479">
        <f aca="true" t="shared" si="53" ref="C400:C418">SUM(D400:E400)</f>
        <v>306</v>
      </c>
      <c r="D400" s="479">
        <f>SUM(G400,J400)</f>
        <v>156</v>
      </c>
      <c r="E400" s="479">
        <f>SUM(H400,K400)</f>
        <v>150</v>
      </c>
      <c r="F400" s="479">
        <f>SUM(G400:H400)</f>
        <v>306</v>
      </c>
      <c r="G400" s="479">
        <v>156</v>
      </c>
      <c r="H400" s="479">
        <v>150</v>
      </c>
      <c r="I400" s="457" t="s">
        <v>266</v>
      </c>
      <c r="J400" s="457" t="s">
        <v>266</v>
      </c>
      <c r="K400" s="457" t="s">
        <v>266</v>
      </c>
      <c r="L400" s="474">
        <v>94</v>
      </c>
      <c r="M400" s="152"/>
    </row>
    <row r="401" spans="1:13" ht="15" customHeight="1">
      <c r="A401" s="231" t="s">
        <v>215</v>
      </c>
      <c r="B401" s="308">
        <v>170</v>
      </c>
      <c r="C401" s="474">
        <f t="shared" si="53"/>
        <v>312</v>
      </c>
      <c r="D401" s="474">
        <f aca="true" t="shared" si="54" ref="D401:D418">SUM(G401,J401)</f>
        <v>166</v>
      </c>
      <c r="E401" s="474">
        <f aca="true" t="shared" si="55" ref="E401:E418">SUM(H401,K401)</f>
        <v>146</v>
      </c>
      <c r="F401" s="474">
        <f aca="true" t="shared" si="56" ref="F401:F418">SUM(G401:H401)</f>
        <v>312</v>
      </c>
      <c r="G401" s="474">
        <v>166</v>
      </c>
      <c r="H401" s="474">
        <v>146</v>
      </c>
      <c r="I401" s="423" t="s">
        <v>266</v>
      </c>
      <c r="J401" s="423" t="s">
        <v>266</v>
      </c>
      <c r="K401" s="423" t="s">
        <v>266</v>
      </c>
      <c r="L401" s="474">
        <v>86</v>
      </c>
      <c r="M401" s="149"/>
    </row>
    <row r="402" spans="1:13" ht="15" customHeight="1">
      <c r="A402" s="231" t="s">
        <v>380</v>
      </c>
      <c r="B402" s="308">
        <v>303</v>
      </c>
      <c r="C402" s="474">
        <f t="shared" si="53"/>
        <v>552</v>
      </c>
      <c r="D402" s="474">
        <f>SUM(G402,J402)</f>
        <v>266</v>
      </c>
      <c r="E402" s="474">
        <f t="shared" si="55"/>
        <v>286</v>
      </c>
      <c r="F402" s="474">
        <f t="shared" si="56"/>
        <v>552</v>
      </c>
      <c r="G402" s="474">
        <v>266</v>
      </c>
      <c r="H402" s="474">
        <v>286</v>
      </c>
      <c r="I402" s="423" t="s">
        <v>266</v>
      </c>
      <c r="J402" s="423" t="s">
        <v>266</v>
      </c>
      <c r="K402" s="423" t="s">
        <v>266</v>
      </c>
      <c r="L402" s="474">
        <v>132</v>
      </c>
      <c r="M402" s="149"/>
    </row>
    <row r="403" spans="1:13" ht="15" customHeight="1">
      <c r="A403" s="231" t="s">
        <v>216</v>
      </c>
      <c r="B403" s="308">
        <v>180</v>
      </c>
      <c r="C403" s="474">
        <f t="shared" si="53"/>
        <v>392</v>
      </c>
      <c r="D403" s="474">
        <f t="shared" si="54"/>
        <v>194</v>
      </c>
      <c r="E403" s="474">
        <f t="shared" si="55"/>
        <v>198</v>
      </c>
      <c r="F403" s="474">
        <f t="shared" si="56"/>
        <v>392</v>
      </c>
      <c r="G403" s="474">
        <v>194</v>
      </c>
      <c r="H403" s="474">
        <v>198</v>
      </c>
      <c r="I403" s="423" t="s">
        <v>266</v>
      </c>
      <c r="J403" s="423" t="s">
        <v>266</v>
      </c>
      <c r="K403" s="423" t="s">
        <v>266</v>
      </c>
      <c r="L403" s="474">
        <v>121</v>
      </c>
      <c r="M403" s="149"/>
    </row>
    <row r="404" spans="1:13" ht="15" customHeight="1">
      <c r="A404" s="231" t="s">
        <v>489</v>
      </c>
      <c r="B404" s="308">
        <v>103</v>
      </c>
      <c r="C404" s="474">
        <f>SUM(D404:E404)</f>
        <v>168</v>
      </c>
      <c r="D404" s="474">
        <f t="shared" si="54"/>
        <v>86</v>
      </c>
      <c r="E404" s="474">
        <f t="shared" si="55"/>
        <v>82</v>
      </c>
      <c r="F404" s="474">
        <f t="shared" si="56"/>
        <v>168</v>
      </c>
      <c r="G404" s="474">
        <v>86</v>
      </c>
      <c r="H404" s="474">
        <v>82</v>
      </c>
      <c r="I404" s="423" t="s">
        <v>266</v>
      </c>
      <c r="J404" s="423" t="s">
        <v>266</v>
      </c>
      <c r="K404" s="423" t="s">
        <v>266</v>
      </c>
      <c r="L404" s="474">
        <v>43</v>
      </c>
      <c r="M404" s="149"/>
    </row>
    <row r="405" spans="1:13" ht="15" customHeight="1">
      <c r="A405" s="231" t="s">
        <v>490</v>
      </c>
      <c r="B405" s="308">
        <v>72</v>
      </c>
      <c r="C405" s="474">
        <f>SUM(D405:E405)</f>
        <v>114</v>
      </c>
      <c r="D405" s="474">
        <f t="shared" si="54"/>
        <v>60</v>
      </c>
      <c r="E405" s="474">
        <f t="shared" si="55"/>
        <v>54</v>
      </c>
      <c r="F405" s="474">
        <f t="shared" si="56"/>
        <v>114</v>
      </c>
      <c r="G405" s="474">
        <v>60</v>
      </c>
      <c r="H405" s="474">
        <v>54</v>
      </c>
      <c r="I405" s="423" t="s">
        <v>266</v>
      </c>
      <c r="J405" s="423" t="s">
        <v>266</v>
      </c>
      <c r="K405" s="423" t="s">
        <v>266</v>
      </c>
      <c r="L405" s="474">
        <v>44</v>
      </c>
      <c r="M405" s="149"/>
    </row>
    <row r="406" spans="1:13" ht="15" customHeight="1">
      <c r="A406" s="231" t="s">
        <v>491</v>
      </c>
      <c r="B406" s="308">
        <v>127</v>
      </c>
      <c r="C406" s="474">
        <f>SUM(D406:E406)</f>
        <v>181</v>
      </c>
      <c r="D406" s="474">
        <f t="shared" si="54"/>
        <v>98</v>
      </c>
      <c r="E406" s="474">
        <f>SUM(H406,K406)</f>
        <v>83</v>
      </c>
      <c r="F406" s="474">
        <f t="shared" si="56"/>
        <v>181</v>
      </c>
      <c r="G406" s="474">
        <v>98</v>
      </c>
      <c r="H406" s="474">
        <v>83</v>
      </c>
      <c r="I406" s="423" t="s">
        <v>266</v>
      </c>
      <c r="J406" s="423" t="s">
        <v>266</v>
      </c>
      <c r="K406" s="423" t="s">
        <v>266</v>
      </c>
      <c r="L406" s="474">
        <v>45</v>
      </c>
      <c r="M406" s="149"/>
    </row>
    <row r="407" spans="1:13" ht="15" customHeight="1">
      <c r="A407" s="231" t="s">
        <v>381</v>
      </c>
      <c r="B407" s="308">
        <v>126</v>
      </c>
      <c r="C407" s="474">
        <f t="shared" si="53"/>
        <v>255</v>
      </c>
      <c r="D407" s="474">
        <f t="shared" si="54"/>
        <v>122</v>
      </c>
      <c r="E407" s="474">
        <f t="shared" si="55"/>
        <v>133</v>
      </c>
      <c r="F407" s="474">
        <f t="shared" si="56"/>
        <v>255</v>
      </c>
      <c r="G407" s="474">
        <v>122</v>
      </c>
      <c r="H407" s="474">
        <v>133</v>
      </c>
      <c r="I407" s="423" t="s">
        <v>266</v>
      </c>
      <c r="J407" s="423" t="s">
        <v>266</v>
      </c>
      <c r="K407" s="423" t="s">
        <v>266</v>
      </c>
      <c r="L407" s="474">
        <v>89</v>
      </c>
      <c r="M407" s="149"/>
    </row>
    <row r="408" spans="1:13" ht="15" customHeight="1">
      <c r="A408" s="231" t="s">
        <v>382</v>
      </c>
      <c r="B408" s="308">
        <v>119</v>
      </c>
      <c r="C408" s="474">
        <f t="shared" si="53"/>
        <v>253</v>
      </c>
      <c r="D408" s="474">
        <f t="shared" si="54"/>
        <v>133</v>
      </c>
      <c r="E408" s="474">
        <f t="shared" si="55"/>
        <v>120</v>
      </c>
      <c r="F408" s="474">
        <f t="shared" si="56"/>
        <v>253</v>
      </c>
      <c r="G408" s="474">
        <v>133</v>
      </c>
      <c r="H408" s="474">
        <v>120</v>
      </c>
      <c r="I408" s="423" t="s">
        <v>266</v>
      </c>
      <c r="J408" s="423" t="s">
        <v>266</v>
      </c>
      <c r="K408" s="423" t="s">
        <v>266</v>
      </c>
      <c r="L408" s="474">
        <v>72</v>
      </c>
      <c r="M408" s="149"/>
    </row>
    <row r="409" spans="1:13" ht="15" customHeight="1">
      <c r="A409" s="231" t="s">
        <v>383</v>
      </c>
      <c r="B409" s="308">
        <v>350</v>
      </c>
      <c r="C409" s="474">
        <f t="shared" si="53"/>
        <v>825</v>
      </c>
      <c r="D409" s="474">
        <f t="shared" si="54"/>
        <v>426</v>
      </c>
      <c r="E409" s="474">
        <f t="shared" si="55"/>
        <v>399</v>
      </c>
      <c r="F409" s="474">
        <f t="shared" si="56"/>
        <v>825</v>
      </c>
      <c r="G409" s="474">
        <v>426</v>
      </c>
      <c r="H409" s="474">
        <v>399</v>
      </c>
      <c r="I409" s="423" t="s">
        <v>266</v>
      </c>
      <c r="J409" s="423" t="s">
        <v>266</v>
      </c>
      <c r="K409" s="423" t="s">
        <v>266</v>
      </c>
      <c r="L409" s="474">
        <v>88</v>
      </c>
      <c r="M409" s="149"/>
    </row>
    <row r="410" spans="1:13" ht="15" customHeight="1">
      <c r="A410" s="231" t="s">
        <v>384</v>
      </c>
      <c r="B410" s="308">
        <v>430</v>
      </c>
      <c r="C410" s="474">
        <f t="shared" si="53"/>
        <v>1036</v>
      </c>
      <c r="D410" s="474">
        <f t="shared" si="54"/>
        <v>549</v>
      </c>
      <c r="E410" s="474">
        <f t="shared" si="55"/>
        <v>487</v>
      </c>
      <c r="F410" s="474">
        <f t="shared" si="56"/>
        <v>1036</v>
      </c>
      <c r="G410" s="474">
        <v>549</v>
      </c>
      <c r="H410" s="474">
        <v>487</v>
      </c>
      <c r="I410" s="423" t="s">
        <v>266</v>
      </c>
      <c r="J410" s="423" t="s">
        <v>266</v>
      </c>
      <c r="K410" s="423" t="s">
        <v>266</v>
      </c>
      <c r="L410" s="474">
        <v>50</v>
      </c>
      <c r="M410" s="149"/>
    </row>
    <row r="411" spans="1:13" ht="15" customHeight="1">
      <c r="A411" s="231" t="s">
        <v>385</v>
      </c>
      <c r="B411" s="308">
        <v>296</v>
      </c>
      <c r="C411" s="474">
        <f t="shared" si="53"/>
        <v>756</v>
      </c>
      <c r="D411" s="474">
        <f t="shared" si="54"/>
        <v>363</v>
      </c>
      <c r="E411" s="474">
        <f t="shared" si="55"/>
        <v>393</v>
      </c>
      <c r="F411" s="474">
        <f t="shared" si="56"/>
        <v>756</v>
      </c>
      <c r="G411" s="474">
        <v>363</v>
      </c>
      <c r="H411" s="474">
        <v>393</v>
      </c>
      <c r="I411" s="423" t="s">
        <v>266</v>
      </c>
      <c r="J411" s="423" t="s">
        <v>266</v>
      </c>
      <c r="K411" s="423" t="s">
        <v>266</v>
      </c>
      <c r="L411" s="474">
        <v>116</v>
      </c>
      <c r="M411" s="149"/>
    </row>
    <row r="412" spans="1:13" ht="15" customHeight="1">
      <c r="A412" s="231" t="s">
        <v>386</v>
      </c>
      <c r="B412" s="308">
        <v>116</v>
      </c>
      <c r="C412" s="474">
        <f t="shared" si="53"/>
        <v>196</v>
      </c>
      <c r="D412" s="474">
        <f t="shared" si="54"/>
        <v>95</v>
      </c>
      <c r="E412" s="474">
        <f t="shared" si="55"/>
        <v>101</v>
      </c>
      <c r="F412" s="474">
        <f>SUM(G412:H412)</f>
        <v>196</v>
      </c>
      <c r="G412" s="474">
        <v>95</v>
      </c>
      <c r="H412" s="474">
        <v>101</v>
      </c>
      <c r="I412" s="423" t="s">
        <v>266</v>
      </c>
      <c r="J412" s="423" t="s">
        <v>266</v>
      </c>
      <c r="K412" s="423" t="s">
        <v>266</v>
      </c>
      <c r="L412" s="474">
        <v>57</v>
      </c>
      <c r="M412" s="149"/>
    </row>
    <row r="413" spans="1:13" ht="15" customHeight="1">
      <c r="A413" s="231" t="s">
        <v>387</v>
      </c>
      <c r="B413" s="308">
        <v>198</v>
      </c>
      <c r="C413" s="474">
        <f t="shared" si="53"/>
        <v>403</v>
      </c>
      <c r="D413" s="474">
        <f t="shared" si="54"/>
        <v>205</v>
      </c>
      <c r="E413" s="474">
        <f t="shared" si="55"/>
        <v>198</v>
      </c>
      <c r="F413" s="474">
        <f t="shared" si="56"/>
        <v>403</v>
      </c>
      <c r="G413" s="474">
        <v>205</v>
      </c>
      <c r="H413" s="474">
        <v>198</v>
      </c>
      <c r="I413" s="423" t="s">
        <v>266</v>
      </c>
      <c r="J413" s="423" t="s">
        <v>266</v>
      </c>
      <c r="K413" s="423" t="s">
        <v>266</v>
      </c>
      <c r="L413" s="474">
        <v>55</v>
      </c>
      <c r="M413" s="149"/>
    </row>
    <row r="414" spans="1:13" ht="15" customHeight="1">
      <c r="A414" s="231" t="s">
        <v>388</v>
      </c>
      <c r="B414" s="308">
        <v>430</v>
      </c>
      <c r="C414" s="474">
        <f t="shared" si="53"/>
        <v>1144</v>
      </c>
      <c r="D414" s="474">
        <f t="shared" si="54"/>
        <v>577</v>
      </c>
      <c r="E414" s="474">
        <f t="shared" si="55"/>
        <v>567</v>
      </c>
      <c r="F414" s="474">
        <f t="shared" si="56"/>
        <v>1144</v>
      </c>
      <c r="G414" s="474">
        <v>577</v>
      </c>
      <c r="H414" s="474">
        <v>567</v>
      </c>
      <c r="I414" s="423" t="s">
        <v>266</v>
      </c>
      <c r="J414" s="423" t="s">
        <v>266</v>
      </c>
      <c r="K414" s="423" t="s">
        <v>266</v>
      </c>
      <c r="L414" s="474">
        <v>120</v>
      </c>
      <c r="M414" s="149"/>
    </row>
    <row r="415" spans="1:13" ht="15" customHeight="1">
      <c r="A415" s="231" t="s">
        <v>217</v>
      </c>
      <c r="B415" s="308">
        <v>237</v>
      </c>
      <c r="C415" s="474">
        <f t="shared" si="53"/>
        <v>684</v>
      </c>
      <c r="D415" s="474">
        <f t="shared" si="54"/>
        <v>344</v>
      </c>
      <c r="E415" s="474">
        <f t="shared" si="55"/>
        <v>340</v>
      </c>
      <c r="F415" s="474">
        <f t="shared" si="56"/>
        <v>684</v>
      </c>
      <c r="G415" s="474">
        <v>344</v>
      </c>
      <c r="H415" s="474">
        <v>340</v>
      </c>
      <c r="I415" s="423" t="s">
        <v>266</v>
      </c>
      <c r="J415" s="423" t="s">
        <v>266</v>
      </c>
      <c r="K415" s="423" t="s">
        <v>266</v>
      </c>
      <c r="L415" s="474">
        <v>66</v>
      </c>
      <c r="M415" s="149"/>
    </row>
    <row r="416" spans="1:13" ht="15" customHeight="1">
      <c r="A416" s="231" t="s">
        <v>218</v>
      </c>
      <c r="B416" s="308">
        <v>297</v>
      </c>
      <c r="C416" s="474">
        <f t="shared" si="53"/>
        <v>781</v>
      </c>
      <c r="D416" s="474">
        <f t="shared" si="54"/>
        <v>376</v>
      </c>
      <c r="E416" s="474">
        <f t="shared" si="55"/>
        <v>405</v>
      </c>
      <c r="F416" s="474">
        <f t="shared" si="56"/>
        <v>781</v>
      </c>
      <c r="G416" s="474">
        <v>376</v>
      </c>
      <c r="H416" s="474">
        <v>405</v>
      </c>
      <c r="I416" s="423" t="s">
        <v>266</v>
      </c>
      <c r="J416" s="423" t="s">
        <v>266</v>
      </c>
      <c r="K416" s="423" t="s">
        <v>266</v>
      </c>
      <c r="L416" s="474">
        <v>100</v>
      </c>
      <c r="M416" s="149"/>
    </row>
    <row r="417" spans="1:13" ht="15" customHeight="1">
      <c r="A417" s="231" t="s">
        <v>219</v>
      </c>
      <c r="B417" s="308">
        <v>306</v>
      </c>
      <c r="C417" s="474">
        <f t="shared" si="53"/>
        <v>852</v>
      </c>
      <c r="D417" s="474">
        <f t="shared" si="54"/>
        <v>402</v>
      </c>
      <c r="E417" s="474">
        <f t="shared" si="55"/>
        <v>450</v>
      </c>
      <c r="F417" s="474">
        <f t="shared" si="56"/>
        <v>852</v>
      </c>
      <c r="G417" s="474">
        <v>402</v>
      </c>
      <c r="H417" s="474">
        <v>450</v>
      </c>
      <c r="I417" s="423" t="s">
        <v>266</v>
      </c>
      <c r="J417" s="423" t="s">
        <v>266</v>
      </c>
      <c r="K417" s="423" t="s">
        <v>266</v>
      </c>
      <c r="L417" s="474">
        <v>86</v>
      </c>
      <c r="M417" s="149"/>
    </row>
    <row r="418" spans="1:13" ht="15" customHeight="1">
      <c r="A418" s="245" t="s">
        <v>389</v>
      </c>
      <c r="B418" s="308">
        <v>251</v>
      </c>
      <c r="C418" s="474">
        <f t="shared" si="53"/>
        <v>801</v>
      </c>
      <c r="D418" s="474">
        <f t="shared" si="54"/>
        <v>381</v>
      </c>
      <c r="E418" s="474">
        <f t="shared" si="55"/>
        <v>420</v>
      </c>
      <c r="F418" s="474">
        <f t="shared" si="56"/>
        <v>801</v>
      </c>
      <c r="G418" s="474">
        <v>381</v>
      </c>
      <c r="H418" s="474">
        <v>420</v>
      </c>
      <c r="I418" s="423" t="s">
        <v>266</v>
      </c>
      <c r="J418" s="423" t="s">
        <v>266</v>
      </c>
      <c r="K418" s="423" t="s">
        <v>266</v>
      </c>
      <c r="L418" s="474">
        <v>68</v>
      </c>
      <c r="M418" s="149"/>
    </row>
    <row r="419" spans="1:13" s="251" customFormat="1" ht="15" customHeight="1">
      <c r="A419" s="250" t="s">
        <v>390</v>
      </c>
      <c r="B419" s="449">
        <f>SUM(B420:B437)</f>
        <v>3301</v>
      </c>
      <c r="C419" s="449">
        <f>SUM(C420:C437,I419)</f>
        <v>7062</v>
      </c>
      <c r="D419" s="449">
        <f>SUM(D420:D437,J419)</f>
        <v>3509</v>
      </c>
      <c r="E419" s="449">
        <f>SUM(E420:E437,K419)</f>
        <v>3553</v>
      </c>
      <c r="F419" s="449">
        <f>SUM(F420:F437)</f>
        <v>6931</v>
      </c>
      <c r="G419" s="449">
        <f>SUM(G420:G437)</f>
        <v>3452</v>
      </c>
      <c r="H419" s="449">
        <f>SUM(H420:H437)</f>
        <v>3479</v>
      </c>
      <c r="I419" s="420">
        <f>SUM(J419:K419)</f>
        <v>131</v>
      </c>
      <c r="J419" s="449">
        <v>57</v>
      </c>
      <c r="K419" s="449">
        <v>74</v>
      </c>
      <c r="L419" s="449">
        <f>SUM(L420:L437)</f>
        <v>1476</v>
      </c>
      <c r="M419" s="264" t="s">
        <v>391</v>
      </c>
    </row>
    <row r="420" spans="1:13" ht="15" customHeight="1">
      <c r="A420" s="231" t="s">
        <v>450</v>
      </c>
      <c r="B420" s="308">
        <v>106</v>
      </c>
      <c r="C420" s="308">
        <f>SUM(D420:E420)</f>
        <v>187</v>
      </c>
      <c r="D420" s="308">
        <f>SUM(G420,J420)</f>
        <v>106</v>
      </c>
      <c r="E420" s="308">
        <f>SUM(H420,K420)</f>
        <v>81</v>
      </c>
      <c r="F420" s="308">
        <f>SUM(G420:H420)</f>
        <v>187</v>
      </c>
      <c r="G420" s="308">
        <v>106</v>
      </c>
      <c r="H420" s="308">
        <v>81</v>
      </c>
      <c r="I420" s="569" t="s">
        <v>266</v>
      </c>
      <c r="J420" s="569" t="s">
        <v>564</v>
      </c>
      <c r="K420" s="569" t="s">
        <v>266</v>
      </c>
      <c r="L420" s="308">
        <v>67</v>
      </c>
      <c r="M420" s="149"/>
    </row>
    <row r="421" spans="1:13" ht="15" customHeight="1">
      <c r="A421" s="231" t="s">
        <v>451</v>
      </c>
      <c r="B421" s="308">
        <v>172</v>
      </c>
      <c r="C421" s="308">
        <f aca="true" t="shared" si="57" ref="C421:C437">SUM(D421:E421)</f>
        <v>305</v>
      </c>
      <c r="D421" s="308">
        <f aca="true" t="shared" si="58" ref="D421:E437">SUM(G421,J421)</f>
        <v>173</v>
      </c>
      <c r="E421" s="308">
        <f t="shared" si="58"/>
        <v>132</v>
      </c>
      <c r="F421" s="308">
        <f aca="true" t="shared" si="59" ref="F421:F437">SUM(G421:H421)</f>
        <v>305</v>
      </c>
      <c r="G421" s="308">
        <v>173</v>
      </c>
      <c r="H421" s="308">
        <v>132</v>
      </c>
      <c r="I421" s="569" t="s">
        <v>266</v>
      </c>
      <c r="J421" s="569" t="s">
        <v>266</v>
      </c>
      <c r="K421" s="569" t="s">
        <v>564</v>
      </c>
      <c r="L421" s="308">
        <v>106</v>
      </c>
      <c r="M421" s="149"/>
    </row>
    <row r="422" spans="1:13" ht="15" customHeight="1">
      <c r="A422" s="231" t="s">
        <v>452</v>
      </c>
      <c r="B422" s="308">
        <v>88</v>
      </c>
      <c r="C422" s="308">
        <f t="shared" si="57"/>
        <v>156</v>
      </c>
      <c r="D422" s="308">
        <f t="shared" si="58"/>
        <v>77</v>
      </c>
      <c r="E422" s="308">
        <f t="shared" si="58"/>
        <v>79</v>
      </c>
      <c r="F422" s="308">
        <f t="shared" si="59"/>
        <v>156</v>
      </c>
      <c r="G422" s="308">
        <v>77</v>
      </c>
      <c r="H422" s="308">
        <v>79</v>
      </c>
      <c r="I422" s="569" t="s">
        <v>266</v>
      </c>
      <c r="J422" s="569" t="s">
        <v>266</v>
      </c>
      <c r="K422" s="569" t="s">
        <v>266</v>
      </c>
      <c r="L422" s="308">
        <v>65</v>
      </c>
      <c r="M422" s="149"/>
    </row>
    <row r="423" spans="1:13" ht="15" customHeight="1">
      <c r="A423" s="231" t="s">
        <v>453</v>
      </c>
      <c r="B423" s="308">
        <v>247</v>
      </c>
      <c r="C423" s="308">
        <f t="shared" si="57"/>
        <v>407</v>
      </c>
      <c r="D423" s="308">
        <f t="shared" si="58"/>
        <v>216</v>
      </c>
      <c r="E423" s="308">
        <f t="shared" si="58"/>
        <v>191</v>
      </c>
      <c r="F423" s="308">
        <f t="shared" si="59"/>
        <v>407</v>
      </c>
      <c r="G423" s="308">
        <v>216</v>
      </c>
      <c r="H423" s="308">
        <v>191</v>
      </c>
      <c r="I423" s="569" t="s">
        <v>266</v>
      </c>
      <c r="J423" s="569" t="s">
        <v>266</v>
      </c>
      <c r="K423" s="569" t="s">
        <v>564</v>
      </c>
      <c r="L423" s="308">
        <v>91</v>
      </c>
      <c r="M423" s="149"/>
    </row>
    <row r="424" spans="1:13" ht="15" customHeight="1">
      <c r="A424" s="231" t="s">
        <v>454</v>
      </c>
      <c r="B424" s="308">
        <v>98</v>
      </c>
      <c r="C424" s="308">
        <f t="shared" si="57"/>
        <v>190</v>
      </c>
      <c r="D424" s="308">
        <f t="shared" si="58"/>
        <v>95</v>
      </c>
      <c r="E424" s="308">
        <f t="shared" si="58"/>
        <v>95</v>
      </c>
      <c r="F424" s="308">
        <f t="shared" si="59"/>
        <v>190</v>
      </c>
      <c r="G424" s="308">
        <v>95</v>
      </c>
      <c r="H424" s="308">
        <v>95</v>
      </c>
      <c r="I424" s="569" t="s">
        <v>266</v>
      </c>
      <c r="J424" s="569" t="s">
        <v>266</v>
      </c>
      <c r="K424" s="569" t="s">
        <v>266</v>
      </c>
      <c r="L424" s="308">
        <v>56</v>
      </c>
      <c r="M424" s="149"/>
    </row>
    <row r="425" spans="1:13" ht="15" customHeight="1">
      <c r="A425" s="231" t="s">
        <v>455</v>
      </c>
      <c r="B425" s="308">
        <v>120</v>
      </c>
      <c r="C425" s="308">
        <f t="shared" si="57"/>
        <v>229</v>
      </c>
      <c r="D425" s="308">
        <f t="shared" si="58"/>
        <v>114</v>
      </c>
      <c r="E425" s="308">
        <f t="shared" si="58"/>
        <v>115</v>
      </c>
      <c r="F425" s="308">
        <f t="shared" si="59"/>
        <v>229</v>
      </c>
      <c r="G425" s="308">
        <v>114</v>
      </c>
      <c r="H425" s="308">
        <v>115</v>
      </c>
      <c r="I425" s="569" t="s">
        <v>266</v>
      </c>
      <c r="J425" s="569" t="s">
        <v>266</v>
      </c>
      <c r="K425" s="569" t="s">
        <v>266</v>
      </c>
      <c r="L425" s="308">
        <v>99</v>
      </c>
      <c r="M425" s="149"/>
    </row>
    <row r="426" spans="1:13" ht="15" customHeight="1">
      <c r="A426" s="231" t="s">
        <v>456</v>
      </c>
      <c r="B426" s="308">
        <v>238</v>
      </c>
      <c r="C426" s="308">
        <f t="shared" si="57"/>
        <v>366</v>
      </c>
      <c r="D426" s="308">
        <f t="shared" si="58"/>
        <v>178</v>
      </c>
      <c r="E426" s="308">
        <f t="shared" si="58"/>
        <v>188</v>
      </c>
      <c r="F426" s="308">
        <f t="shared" si="59"/>
        <v>366</v>
      </c>
      <c r="G426" s="308">
        <v>178</v>
      </c>
      <c r="H426" s="308">
        <v>188</v>
      </c>
      <c r="I426" s="569" t="s">
        <v>266</v>
      </c>
      <c r="J426" s="569" t="s">
        <v>266</v>
      </c>
      <c r="K426" s="569" t="s">
        <v>266</v>
      </c>
      <c r="L426" s="308">
        <v>90</v>
      </c>
      <c r="M426" s="149"/>
    </row>
    <row r="427" spans="1:13" ht="15" customHeight="1">
      <c r="A427" s="231" t="s">
        <v>457</v>
      </c>
      <c r="B427" s="308">
        <v>121</v>
      </c>
      <c r="C427" s="308">
        <f t="shared" si="57"/>
        <v>239</v>
      </c>
      <c r="D427" s="308">
        <f t="shared" si="58"/>
        <v>125</v>
      </c>
      <c r="E427" s="308">
        <f t="shared" si="58"/>
        <v>114</v>
      </c>
      <c r="F427" s="308">
        <f t="shared" si="59"/>
        <v>239</v>
      </c>
      <c r="G427" s="308">
        <v>125</v>
      </c>
      <c r="H427" s="308">
        <v>114</v>
      </c>
      <c r="I427" s="569" t="s">
        <v>266</v>
      </c>
      <c r="J427" s="569" t="s">
        <v>266</v>
      </c>
      <c r="K427" s="569" t="s">
        <v>266</v>
      </c>
      <c r="L427" s="308">
        <v>86</v>
      </c>
      <c r="M427" s="149"/>
    </row>
    <row r="428" spans="1:13" ht="15" customHeight="1">
      <c r="A428" s="231" t="s">
        <v>458</v>
      </c>
      <c r="B428" s="308">
        <v>150</v>
      </c>
      <c r="C428" s="308">
        <f t="shared" si="57"/>
        <v>254</v>
      </c>
      <c r="D428" s="308">
        <f t="shared" si="58"/>
        <v>130</v>
      </c>
      <c r="E428" s="308">
        <f t="shared" si="58"/>
        <v>124</v>
      </c>
      <c r="F428" s="308">
        <f t="shared" si="59"/>
        <v>254</v>
      </c>
      <c r="G428" s="308">
        <v>130</v>
      </c>
      <c r="H428" s="308">
        <v>124</v>
      </c>
      <c r="I428" s="569" t="s">
        <v>266</v>
      </c>
      <c r="J428" s="569" t="s">
        <v>266</v>
      </c>
      <c r="K428" s="569" t="s">
        <v>266</v>
      </c>
      <c r="L428" s="308">
        <v>88</v>
      </c>
      <c r="M428" s="149"/>
    </row>
    <row r="429" spans="1:13" ht="15" customHeight="1">
      <c r="A429" s="231" t="s">
        <v>459</v>
      </c>
      <c r="B429" s="308">
        <v>202</v>
      </c>
      <c r="C429" s="308">
        <f t="shared" si="57"/>
        <v>410</v>
      </c>
      <c r="D429" s="308">
        <f t="shared" si="58"/>
        <v>197</v>
      </c>
      <c r="E429" s="308">
        <f t="shared" si="58"/>
        <v>213</v>
      </c>
      <c r="F429" s="308">
        <f t="shared" si="59"/>
        <v>410</v>
      </c>
      <c r="G429" s="308">
        <v>197</v>
      </c>
      <c r="H429" s="308">
        <v>213</v>
      </c>
      <c r="I429" s="569" t="s">
        <v>266</v>
      </c>
      <c r="J429" s="569" t="s">
        <v>266</v>
      </c>
      <c r="K429" s="569" t="s">
        <v>266</v>
      </c>
      <c r="L429" s="308">
        <v>104</v>
      </c>
      <c r="M429" s="149"/>
    </row>
    <row r="430" spans="1:13" ht="15" customHeight="1">
      <c r="A430" s="231" t="s">
        <v>460</v>
      </c>
      <c r="B430" s="308">
        <v>215</v>
      </c>
      <c r="C430" s="308">
        <f t="shared" si="57"/>
        <v>407</v>
      </c>
      <c r="D430" s="308">
        <f t="shared" si="58"/>
        <v>205</v>
      </c>
      <c r="E430" s="308">
        <f t="shared" si="58"/>
        <v>202</v>
      </c>
      <c r="F430" s="308">
        <f t="shared" si="59"/>
        <v>407</v>
      </c>
      <c r="G430" s="308">
        <v>205</v>
      </c>
      <c r="H430" s="308">
        <v>202</v>
      </c>
      <c r="I430" s="569" t="s">
        <v>266</v>
      </c>
      <c r="J430" s="569" t="s">
        <v>266</v>
      </c>
      <c r="K430" s="569" t="s">
        <v>266</v>
      </c>
      <c r="L430" s="308">
        <v>79</v>
      </c>
      <c r="M430" s="149"/>
    </row>
    <row r="431" spans="1:13" ht="15" customHeight="1">
      <c r="A431" s="231" t="s">
        <v>461</v>
      </c>
      <c r="B431" s="308">
        <v>97</v>
      </c>
      <c r="C431" s="308">
        <f t="shared" si="57"/>
        <v>192</v>
      </c>
      <c r="D431" s="308">
        <f t="shared" si="58"/>
        <v>100</v>
      </c>
      <c r="E431" s="308">
        <f t="shared" si="58"/>
        <v>92</v>
      </c>
      <c r="F431" s="308">
        <f t="shared" si="59"/>
        <v>192</v>
      </c>
      <c r="G431" s="308">
        <v>100</v>
      </c>
      <c r="H431" s="308">
        <v>92</v>
      </c>
      <c r="I431" s="569" t="s">
        <v>266</v>
      </c>
      <c r="J431" s="569" t="s">
        <v>266</v>
      </c>
      <c r="K431" s="569" t="s">
        <v>266</v>
      </c>
      <c r="L431" s="308">
        <v>61</v>
      </c>
      <c r="M431" s="149"/>
    </row>
    <row r="432" spans="1:13" ht="15" customHeight="1">
      <c r="A432" s="231" t="s">
        <v>462</v>
      </c>
      <c r="B432" s="308">
        <v>103</v>
      </c>
      <c r="C432" s="308">
        <f t="shared" si="57"/>
        <v>228</v>
      </c>
      <c r="D432" s="308">
        <f t="shared" si="58"/>
        <v>122</v>
      </c>
      <c r="E432" s="308">
        <f t="shared" si="58"/>
        <v>106</v>
      </c>
      <c r="F432" s="308">
        <f t="shared" si="59"/>
        <v>228</v>
      </c>
      <c r="G432" s="308">
        <v>122</v>
      </c>
      <c r="H432" s="308">
        <v>106</v>
      </c>
      <c r="I432" s="569" t="s">
        <v>266</v>
      </c>
      <c r="J432" s="569" t="s">
        <v>266</v>
      </c>
      <c r="K432" s="569" t="s">
        <v>266</v>
      </c>
      <c r="L432" s="308">
        <v>39</v>
      </c>
      <c r="M432" s="149"/>
    </row>
    <row r="433" spans="1:13" ht="15" customHeight="1">
      <c r="A433" s="231" t="s">
        <v>463</v>
      </c>
      <c r="B433" s="308">
        <v>116</v>
      </c>
      <c r="C433" s="308">
        <f t="shared" si="57"/>
        <v>274</v>
      </c>
      <c r="D433" s="308">
        <f t="shared" si="58"/>
        <v>135</v>
      </c>
      <c r="E433" s="308">
        <f t="shared" si="58"/>
        <v>139</v>
      </c>
      <c r="F433" s="308">
        <f t="shared" si="59"/>
        <v>274</v>
      </c>
      <c r="G433" s="308">
        <v>135</v>
      </c>
      <c r="H433" s="308">
        <v>139</v>
      </c>
      <c r="I433" s="569" t="s">
        <v>266</v>
      </c>
      <c r="J433" s="569" t="s">
        <v>266</v>
      </c>
      <c r="K433" s="569" t="s">
        <v>266</v>
      </c>
      <c r="L433" s="308">
        <v>48</v>
      </c>
      <c r="M433" s="149"/>
    </row>
    <row r="434" spans="1:13" ht="15" customHeight="1">
      <c r="A434" s="231" t="s">
        <v>464</v>
      </c>
      <c r="B434" s="308">
        <v>400</v>
      </c>
      <c r="C434" s="308">
        <f t="shared" si="57"/>
        <v>1065</v>
      </c>
      <c r="D434" s="308">
        <f t="shared" si="58"/>
        <v>500</v>
      </c>
      <c r="E434" s="308">
        <f t="shared" si="58"/>
        <v>565</v>
      </c>
      <c r="F434" s="308">
        <f t="shared" si="59"/>
        <v>1065</v>
      </c>
      <c r="G434" s="308">
        <v>500</v>
      </c>
      <c r="H434" s="308">
        <v>565</v>
      </c>
      <c r="I434" s="569" t="s">
        <v>266</v>
      </c>
      <c r="J434" s="569" t="s">
        <v>564</v>
      </c>
      <c r="K434" s="569" t="s">
        <v>266</v>
      </c>
      <c r="L434" s="308">
        <v>145</v>
      </c>
      <c r="M434" s="149"/>
    </row>
    <row r="435" spans="1:13" ht="15" customHeight="1">
      <c r="A435" s="231" t="s">
        <v>465</v>
      </c>
      <c r="B435" s="308">
        <v>343</v>
      </c>
      <c r="C435" s="308">
        <f t="shared" si="57"/>
        <v>840</v>
      </c>
      <c r="D435" s="308">
        <f t="shared" si="58"/>
        <v>401</v>
      </c>
      <c r="E435" s="308">
        <f t="shared" si="58"/>
        <v>439</v>
      </c>
      <c r="F435" s="308">
        <f t="shared" si="59"/>
        <v>840</v>
      </c>
      <c r="G435" s="308">
        <v>401</v>
      </c>
      <c r="H435" s="308">
        <v>439</v>
      </c>
      <c r="I435" s="569" t="s">
        <v>266</v>
      </c>
      <c r="J435" s="569" t="s">
        <v>266</v>
      </c>
      <c r="K435" s="569" t="s">
        <v>266</v>
      </c>
      <c r="L435" s="308">
        <v>137</v>
      </c>
      <c r="M435" s="149"/>
    </row>
    <row r="436" spans="1:13" ht="15" customHeight="1">
      <c r="A436" s="231" t="s">
        <v>466</v>
      </c>
      <c r="B436" s="308">
        <v>218</v>
      </c>
      <c r="C436" s="308">
        <f t="shared" si="57"/>
        <v>384</v>
      </c>
      <c r="D436" s="308">
        <f t="shared" si="58"/>
        <v>196</v>
      </c>
      <c r="E436" s="308">
        <f t="shared" si="58"/>
        <v>188</v>
      </c>
      <c r="F436" s="308">
        <f t="shared" si="59"/>
        <v>384</v>
      </c>
      <c r="G436" s="308">
        <v>196</v>
      </c>
      <c r="H436" s="308">
        <v>188</v>
      </c>
      <c r="I436" s="569" t="s">
        <v>266</v>
      </c>
      <c r="J436" s="569" t="s">
        <v>266</v>
      </c>
      <c r="K436" s="569" t="s">
        <v>266</v>
      </c>
      <c r="L436" s="308">
        <v>63</v>
      </c>
      <c r="M436" s="149"/>
    </row>
    <row r="437" spans="1:13" ht="15" customHeight="1" thickBot="1">
      <c r="A437" s="244" t="s">
        <v>472</v>
      </c>
      <c r="B437" s="450">
        <v>267</v>
      </c>
      <c r="C437" s="309">
        <f t="shared" si="57"/>
        <v>798</v>
      </c>
      <c r="D437" s="309">
        <f t="shared" si="58"/>
        <v>382</v>
      </c>
      <c r="E437" s="309">
        <f t="shared" si="58"/>
        <v>416</v>
      </c>
      <c r="F437" s="309">
        <f t="shared" si="59"/>
        <v>798</v>
      </c>
      <c r="G437" s="309">
        <v>382</v>
      </c>
      <c r="H437" s="309">
        <v>416</v>
      </c>
      <c r="I437" s="571" t="s">
        <v>266</v>
      </c>
      <c r="J437" s="571" t="s">
        <v>564</v>
      </c>
      <c r="K437" s="571" t="s">
        <v>266</v>
      </c>
      <c r="L437" s="897">
        <v>52</v>
      </c>
      <c r="M437" s="150"/>
    </row>
    <row r="438" spans="1:13" s="433" customFormat="1" ht="12" customHeight="1">
      <c r="A438" s="688" t="s">
        <v>863</v>
      </c>
      <c r="B438" s="429"/>
      <c r="C438" s="430"/>
      <c r="D438" s="430"/>
      <c r="E438" s="430"/>
      <c r="F438" s="430"/>
      <c r="G438" s="971" t="s">
        <v>811</v>
      </c>
      <c r="H438" s="971"/>
      <c r="I438" s="971"/>
      <c r="J438" s="971"/>
      <c r="K438" s="430"/>
      <c r="L438" s="431"/>
      <c r="M438" s="432"/>
    </row>
    <row r="439" spans="1:13" s="433" customFormat="1" ht="12" customHeight="1">
      <c r="A439" s="428" t="s">
        <v>864</v>
      </c>
      <c r="B439" s="429"/>
      <c r="C439" s="430"/>
      <c r="D439" s="430"/>
      <c r="E439" s="430"/>
      <c r="F439" s="430"/>
      <c r="G439" s="691" t="s">
        <v>828</v>
      </c>
      <c r="H439" s="691"/>
      <c r="I439" s="691"/>
      <c r="J439" s="691"/>
      <c r="K439" s="430"/>
      <c r="L439" s="431"/>
      <c r="M439" s="432"/>
    </row>
    <row r="440" spans="1:13" s="433" customFormat="1" ht="12" customHeight="1">
      <c r="A440" s="428" t="s">
        <v>875</v>
      </c>
      <c r="B440" s="429"/>
      <c r="C440" s="430"/>
      <c r="D440" s="430"/>
      <c r="E440" s="430"/>
      <c r="F440" s="430"/>
      <c r="G440" s="691"/>
      <c r="H440" s="691"/>
      <c r="I440" s="691"/>
      <c r="J440" s="691"/>
      <c r="K440" s="430"/>
      <c r="L440" s="431"/>
      <c r="M440" s="432"/>
    </row>
    <row r="441" spans="1:13" s="433" customFormat="1" ht="12" customHeight="1">
      <c r="A441" s="434" t="s">
        <v>865</v>
      </c>
      <c r="B441" s="435"/>
      <c r="C441" s="435"/>
      <c r="D441" s="435"/>
      <c r="E441" s="435"/>
      <c r="F441" s="435"/>
      <c r="G441" s="970" t="s">
        <v>850</v>
      </c>
      <c r="H441" s="970"/>
      <c r="I441" s="970"/>
      <c r="J441" s="970"/>
      <c r="K441" s="970"/>
      <c r="L441" s="970"/>
      <c r="M441" s="434"/>
    </row>
    <row r="442" spans="1:13" s="716" customFormat="1" ht="12" customHeight="1">
      <c r="A442" s="715" t="s">
        <v>879</v>
      </c>
      <c r="B442" s="743"/>
      <c r="C442" s="744"/>
      <c r="D442" s="743"/>
      <c r="E442" s="743"/>
      <c r="F442" s="743"/>
      <c r="G442" s="743"/>
      <c r="H442" s="743"/>
      <c r="I442" s="743"/>
      <c r="J442" s="745"/>
      <c r="K442" s="745"/>
      <c r="M442" s="718" t="s">
        <v>392</v>
      </c>
    </row>
    <row r="443" spans="1:13" s="205" customFormat="1" ht="12" customHeight="1">
      <c r="A443" s="211"/>
      <c r="B443" s="721"/>
      <c r="C443" s="721"/>
      <c r="D443" s="721"/>
      <c r="E443" s="721"/>
      <c r="F443" s="721"/>
      <c r="G443" s="721"/>
      <c r="H443" s="721"/>
      <c r="I443" s="721"/>
      <c r="J443" s="721"/>
      <c r="K443" s="721"/>
      <c r="M443" s="721"/>
    </row>
    <row r="444" spans="1:13" s="235" customFormat="1" ht="21.75" customHeight="1">
      <c r="A444" s="972" t="s">
        <v>755</v>
      </c>
      <c r="B444" s="972"/>
      <c r="C444" s="972"/>
      <c r="D444" s="972"/>
      <c r="E444" s="972"/>
      <c r="F444" s="972"/>
      <c r="G444" s="977" t="s">
        <v>756</v>
      </c>
      <c r="H444" s="977"/>
      <c r="I444" s="977"/>
      <c r="J444" s="977"/>
      <c r="K444" s="977"/>
      <c r="L444" s="977"/>
      <c r="M444" s="977"/>
    </row>
    <row r="445" spans="1:13" ht="12" customHeight="1">
      <c r="A445" s="214" t="s">
        <v>261</v>
      </c>
      <c r="C445" s="224"/>
      <c r="D445" s="145"/>
      <c r="E445" s="145"/>
      <c r="F445" s="145"/>
      <c r="G445" s="145"/>
      <c r="H445" s="145"/>
      <c r="I445" s="145"/>
      <c r="J445" s="145"/>
      <c r="K445" s="145"/>
      <c r="M445" s="145"/>
    </row>
    <row r="446" spans="1:13" s="732" customFormat="1" ht="12" customHeight="1" thickBot="1">
      <c r="A446" s="732" t="s">
        <v>843</v>
      </c>
      <c r="B446" s="739"/>
      <c r="C446" s="739"/>
      <c r="D446" s="739"/>
      <c r="E446" s="739"/>
      <c r="F446" s="739"/>
      <c r="G446" s="739"/>
      <c r="H446" s="739"/>
      <c r="I446" s="739"/>
      <c r="J446" s="739"/>
      <c r="K446" s="739"/>
      <c r="L446" s="712"/>
      <c r="M446" s="742" t="s">
        <v>6</v>
      </c>
    </row>
    <row r="447" spans="1:13" ht="17.25" customHeight="1">
      <c r="A447" s="405"/>
      <c r="B447" s="406" t="s">
        <v>635</v>
      </c>
      <c r="C447" s="376" t="s">
        <v>599</v>
      </c>
      <c r="D447" s="377"/>
      <c r="E447" s="377"/>
      <c r="F447" s="377"/>
      <c r="G447" s="378" t="s">
        <v>600</v>
      </c>
      <c r="H447" s="377"/>
      <c r="I447" s="377"/>
      <c r="J447" s="377"/>
      <c r="K447" s="379"/>
      <c r="L447" s="974" t="s">
        <v>826</v>
      </c>
      <c r="M447" s="407"/>
    </row>
    <row r="448" spans="1:13" ht="17.25" customHeight="1">
      <c r="A448" s="408" t="s">
        <v>622</v>
      </c>
      <c r="B448" s="409"/>
      <c r="C448" s="382" t="s">
        <v>827</v>
      </c>
      <c r="D448" s="383"/>
      <c r="E448" s="384"/>
      <c r="F448" s="385" t="s">
        <v>483</v>
      </c>
      <c r="G448" s="386"/>
      <c r="H448" s="387"/>
      <c r="I448" s="382" t="s">
        <v>484</v>
      </c>
      <c r="J448" s="388"/>
      <c r="K448" s="387"/>
      <c r="L448" s="975"/>
      <c r="M448" s="410" t="s">
        <v>262</v>
      </c>
    </row>
    <row r="449" spans="1:13" ht="17.25" customHeight="1">
      <c r="A449" s="411" t="s">
        <v>623</v>
      </c>
      <c r="B449" s="409"/>
      <c r="C449" s="390"/>
      <c r="D449" s="391" t="s">
        <v>602</v>
      </c>
      <c r="E449" s="391" t="s">
        <v>603</v>
      </c>
      <c r="F449" s="392"/>
      <c r="G449" s="391" t="s">
        <v>602</v>
      </c>
      <c r="H449" s="393" t="s">
        <v>603</v>
      </c>
      <c r="I449" s="394"/>
      <c r="J449" s="395" t="s">
        <v>602</v>
      </c>
      <c r="K449" s="381" t="s">
        <v>603</v>
      </c>
      <c r="L449" s="975"/>
      <c r="M449" s="412" t="s">
        <v>263</v>
      </c>
    </row>
    <row r="450" spans="1:13" ht="17.25" customHeight="1">
      <c r="A450" s="895"/>
      <c r="B450" s="413" t="s">
        <v>35</v>
      </c>
      <c r="C450" s="397" t="s">
        <v>486</v>
      </c>
      <c r="D450" s="396" t="s">
        <v>63</v>
      </c>
      <c r="E450" s="396" t="s">
        <v>64</v>
      </c>
      <c r="F450" s="398" t="s">
        <v>60</v>
      </c>
      <c r="G450" s="396" t="s">
        <v>63</v>
      </c>
      <c r="H450" s="397" t="s">
        <v>64</v>
      </c>
      <c r="I450" s="397" t="s">
        <v>33</v>
      </c>
      <c r="J450" s="399" t="s">
        <v>63</v>
      </c>
      <c r="K450" s="396" t="s">
        <v>64</v>
      </c>
      <c r="L450" s="976"/>
      <c r="M450" s="414"/>
    </row>
    <row r="451" spans="1:13" s="236" customFormat="1" ht="15.75" customHeight="1">
      <c r="A451" s="273" t="s">
        <v>511</v>
      </c>
      <c r="B451" s="893">
        <f>SUM(B452:B477)</f>
        <v>7424</v>
      </c>
      <c r="C451" s="498">
        <f>SUM(C452:C477,I451)</f>
        <v>16843</v>
      </c>
      <c r="D451" s="498">
        <f>SUM(D452:D477,J451)</f>
        <v>8462</v>
      </c>
      <c r="E451" s="498">
        <f>SUM(E452:E477,K451)</f>
        <v>8381</v>
      </c>
      <c r="F451" s="498">
        <f>SUM(F452:F477)</f>
        <v>16679</v>
      </c>
      <c r="G451" s="498">
        <f>SUM(G452:G477)</f>
        <v>8384</v>
      </c>
      <c r="H451" s="498">
        <f>SUM(H452:H477)</f>
        <v>8295</v>
      </c>
      <c r="I451" s="420">
        <f>SUM(J451:K451)</f>
        <v>164</v>
      </c>
      <c r="J451" s="498">
        <v>78</v>
      </c>
      <c r="K451" s="498">
        <v>86</v>
      </c>
      <c r="L451" s="449">
        <f>SUM(L452:L477)</f>
        <v>2092</v>
      </c>
      <c r="M451" s="690" t="s">
        <v>393</v>
      </c>
    </row>
    <row r="452" spans="1:13" s="228" customFormat="1" ht="15" customHeight="1">
      <c r="A452" s="227" t="s">
        <v>394</v>
      </c>
      <c r="B452" s="894">
        <v>72</v>
      </c>
      <c r="C452" s="308">
        <f aca="true" t="shared" si="60" ref="C452:C477">SUM(D452:E452)</f>
        <v>140</v>
      </c>
      <c r="D452" s="308">
        <f>SUM(G452,J452)</f>
        <v>72</v>
      </c>
      <c r="E452" s="308">
        <f>SUM(H452,K452)</f>
        <v>68</v>
      </c>
      <c r="F452" s="308">
        <f aca="true" t="shared" si="61" ref="F452:F477">SUM(G452:H452)</f>
        <v>140</v>
      </c>
      <c r="G452" s="308">
        <v>72</v>
      </c>
      <c r="H452" s="308">
        <v>68</v>
      </c>
      <c r="I452" s="423" t="s">
        <v>266</v>
      </c>
      <c r="J452" s="423" t="s">
        <v>584</v>
      </c>
      <c r="K452" s="423" t="s">
        <v>266</v>
      </c>
      <c r="L452" s="499">
        <v>43</v>
      </c>
      <c r="M452" s="265"/>
    </row>
    <row r="453" spans="1:13" s="228" customFormat="1" ht="15" customHeight="1">
      <c r="A453" s="227" t="s">
        <v>395</v>
      </c>
      <c r="B453" s="894">
        <v>146</v>
      </c>
      <c r="C453" s="308">
        <f t="shared" si="60"/>
        <v>300</v>
      </c>
      <c r="D453" s="308">
        <f aca="true" t="shared" si="62" ref="D453:E477">SUM(G453,J453)</f>
        <v>161</v>
      </c>
      <c r="E453" s="308">
        <f t="shared" si="62"/>
        <v>139</v>
      </c>
      <c r="F453" s="308">
        <f t="shared" si="61"/>
        <v>300</v>
      </c>
      <c r="G453" s="308">
        <v>161</v>
      </c>
      <c r="H453" s="308">
        <v>139</v>
      </c>
      <c r="I453" s="423" t="s">
        <v>266</v>
      </c>
      <c r="J453" s="423" t="s">
        <v>584</v>
      </c>
      <c r="K453" s="423" t="s">
        <v>584</v>
      </c>
      <c r="L453" s="499">
        <v>96</v>
      </c>
      <c r="M453" s="265"/>
    </row>
    <row r="454" spans="1:13" s="228" customFormat="1" ht="15" customHeight="1">
      <c r="A454" s="227" t="s">
        <v>396</v>
      </c>
      <c r="B454" s="894">
        <v>197</v>
      </c>
      <c r="C454" s="308">
        <f t="shared" si="60"/>
        <v>370</v>
      </c>
      <c r="D454" s="308">
        <f t="shared" si="62"/>
        <v>189</v>
      </c>
      <c r="E454" s="308">
        <f t="shared" si="62"/>
        <v>181</v>
      </c>
      <c r="F454" s="308">
        <f t="shared" si="61"/>
        <v>370</v>
      </c>
      <c r="G454" s="308">
        <v>189</v>
      </c>
      <c r="H454" s="308">
        <v>181</v>
      </c>
      <c r="I454" s="423" t="s">
        <v>266</v>
      </c>
      <c r="J454" s="423" t="s">
        <v>584</v>
      </c>
      <c r="K454" s="423" t="s">
        <v>266</v>
      </c>
      <c r="L454" s="499">
        <v>93</v>
      </c>
      <c r="M454" s="265"/>
    </row>
    <row r="455" spans="1:13" s="228" customFormat="1" ht="15" customHeight="1">
      <c r="A455" s="227" t="s">
        <v>397</v>
      </c>
      <c r="B455" s="894">
        <v>283</v>
      </c>
      <c r="C455" s="308">
        <f t="shared" si="60"/>
        <v>544</v>
      </c>
      <c r="D455" s="308">
        <f t="shared" si="62"/>
        <v>278</v>
      </c>
      <c r="E455" s="308">
        <f t="shared" si="62"/>
        <v>266</v>
      </c>
      <c r="F455" s="308">
        <f t="shared" si="61"/>
        <v>544</v>
      </c>
      <c r="G455" s="308">
        <v>278</v>
      </c>
      <c r="H455" s="308">
        <v>266</v>
      </c>
      <c r="I455" s="423" t="s">
        <v>266</v>
      </c>
      <c r="J455" s="423" t="s">
        <v>266</v>
      </c>
      <c r="K455" s="423" t="s">
        <v>266</v>
      </c>
      <c r="L455" s="499">
        <v>107</v>
      </c>
      <c r="M455" s="265"/>
    </row>
    <row r="456" spans="1:13" s="228" customFormat="1" ht="15" customHeight="1">
      <c r="A456" s="227" t="s">
        <v>398</v>
      </c>
      <c r="B456" s="894">
        <v>708</v>
      </c>
      <c r="C456" s="308">
        <f t="shared" si="60"/>
        <v>1238</v>
      </c>
      <c r="D456" s="308">
        <f t="shared" si="62"/>
        <v>675</v>
      </c>
      <c r="E456" s="308">
        <f t="shared" si="62"/>
        <v>563</v>
      </c>
      <c r="F456" s="308">
        <f t="shared" si="61"/>
        <v>1238</v>
      </c>
      <c r="G456" s="308">
        <v>675</v>
      </c>
      <c r="H456" s="308">
        <v>563</v>
      </c>
      <c r="I456" s="423" t="s">
        <v>266</v>
      </c>
      <c r="J456" s="423" t="s">
        <v>584</v>
      </c>
      <c r="K456" s="423" t="s">
        <v>584</v>
      </c>
      <c r="L456" s="499">
        <v>180</v>
      </c>
      <c r="M456" s="265"/>
    </row>
    <row r="457" spans="1:13" s="228" customFormat="1" ht="15" customHeight="1">
      <c r="A457" s="227" t="s">
        <v>399</v>
      </c>
      <c r="B457" s="894">
        <v>195</v>
      </c>
      <c r="C457" s="308">
        <f t="shared" si="60"/>
        <v>362</v>
      </c>
      <c r="D457" s="308">
        <f t="shared" si="62"/>
        <v>199</v>
      </c>
      <c r="E457" s="308">
        <f t="shared" si="62"/>
        <v>163</v>
      </c>
      <c r="F457" s="308">
        <f t="shared" si="61"/>
        <v>362</v>
      </c>
      <c r="G457" s="308">
        <v>199</v>
      </c>
      <c r="H457" s="308">
        <v>163</v>
      </c>
      <c r="I457" s="423" t="s">
        <v>266</v>
      </c>
      <c r="J457" s="423" t="s">
        <v>266</v>
      </c>
      <c r="K457" s="423" t="s">
        <v>266</v>
      </c>
      <c r="L457" s="499">
        <v>97</v>
      </c>
      <c r="M457" s="265"/>
    </row>
    <row r="458" spans="1:13" s="228" customFormat="1" ht="15" customHeight="1">
      <c r="A458" s="227" t="s">
        <v>400</v>
      </c>
      <c r="B458" s="894">
        <v>360</v>
      </c>
      <c r="C458" s="308">
        <f t="shared" si="60"/>
        <v>624</v>
      </c>
      <c r="D458" s="308">
        <f t="shared" si="62"/>
        <v>342</v>
      </c>
      <c r="E458" s="308">
        <f t="shared" si="62"/>
        <v>282</v>
      </c>
      <c r="F458" s="308">
        <f t="shared" si="61"/>
        <v>624</v>
      </c>
      <c r="G458" s="308">
        <v>342</v>
      </c>
      <c r="H458" s="308">
        <v>282</v>
      </c>
      <c r="I458" s="423" t="s">
        <v>266</v>
      </c>
      <c r="J458" s="423" t="s">
        <v>266</v>
      </c>
      <c r="K458" s="423" t="s">
        <v>266</v>
      </c>
      <c r="L458" s="499">
        <v>110</v>
      </c>
      <c r="M458" s="265"/>
    </row>
    <row r="459" spans="1:13" s="228" customFormat="1" ht="15" customHeight="1">
      <c r="A459" s="227" t="s">
        <v>401</v>
      </c>
      <c r="B459" s="894">
        <v>281</v>
      </c>
      <c r="C459" s="308">
        <f t="shared" si="60"/>
        <v>499</v>
      </c>
      <c r="D459" s="308">
        <f t="shared" si="62"/>
        <v>270</v>
      </c>
      <c r="E459" s="308">
        <f t="shared" si="62"/>
        <v>229</v>
      </c>
      <c r="F459" s="308">
        <f t="shared" si="61"/>
        <v>499</v>
      </c>
      <c r="G459" s="308">
        <v>270</v>
      </c>
      <c r="H459" s="308">
        <v>229</v>
      </c>
      <c r="I459" s="423" t="s">
        <v>266</v>
      </c>
      <c r="J459" s="423" t="s">
        <v>584</v>
      </c>
      <c r="K459" s="423" t="s">
        <v>266</v>
      </c>
      <c r="L459" s="499">
        <v>108</v>
      </c>
      <c r="M459" s="265"/>
    </row>
    <row r="460" spans="1:13" s="228" customFormat="1" ht="15" customHeight="1">
      <c r="A460" s="227" t="s">
        <v>402</v>
      </c>
      <c r="B460" s="894">
        <v>305</v>
      </c>
      <c r="C460" s="308">
        <f t="shared" si="60"/>
        <v>537</v>
      </c>
      <c r="D460" s="308">
        <f t="shared" si="62"/>
        <v>269</v>
      </c>
      <c r="E460" s="308">
        <f t="shared" si="62"/>
        <v>268</v>
      </c>
      <c r="F460" s="308">
        <f t="shared" si="61"/>
        <v>537</v>
      </c>
      <c r="G460" s="308">
        <v>269</v>
      </c>
      <c r="H460" s="308">
        <v>268</v>
      </c>
      <c r="I460" s="423" t="s">
        <v>266</v>
      </c>
      <c r="J460" s="423" t="s">
        <v>266</v>
      </c>
      <c r="K460" s="423" t="s">
        <v>266</v>
      </c>
      <c r="L460" s="499">
        <v>119</v>
      </c>
      <c r="M460" s="265"/>
    </row>
    <row r="461" spans="1:13" s="228" customFormat="1" ht="15" customHeight="1">
      <c r="A461" s="227" t="s">
        <v>403</v>
      </c>
      <c r="B461" s="894">
        <v>479</v>
      </c>
      <c r="C461" s="308">
        <f t="shared" si="60"/>
        <v>823</v>
      </c>
      <c r="D461" s="308">
        <f t="shared" si="62"/>
        <v>437</v>
      </c>
      <c r="E461" s="308">
        <f t="shared" si="62"/>
        <v>386</v>
      </c>
      <c r="F461" s="308">
        <f t="shared" si="61"/>
        <v>823</v>
      </c>
      <c r="G461" s="308">
        <v>437</v>
      </c>
      <c r="H461" s="308">
        <v>386</v>
      </c>
      <c r="I461" s="423" t="s">
        <v>266</v>
      </c>
      <c r="J461" s="423" t="s">
        <v>266</v>
      </c>
      <c r="K461" s="423" t="s">
        <v>266</v>
      </c>
      <c r="L461" s="499">
        <v>178</v>
      </c>
      <c r="M461" s="265"/>
    </row>
    <row r="462" spans="1:13" s="228" customFormat="1" ht="15" customHeight="1">
      <c r="A462" s="227" t="s">
        <v>220</v>
      </c>
      <c r="B462" s="894">
        <v>158</v>
      </c>
      <c r="C462" s="308">
        <f t="shared" si="60"/>
        <v>259</v>
      </c>
      <c r="D462" s="308">
        <f t="shared" si="62"/>
        <v>129</v>
      </c>
      <c r="E462" s="308">
        <f t="shared" si="62"/>
        <v>130</v>
      </c>
      <c r="F462" s="308">
        <f t="shared" si="61"/>
        <v>259</v>
      </c>
      <c r="G462" s="308">
        <v>129</v>
      </c>
      <c r="H462" s="308">
        <v>130</v>
      </c>
      <c r="I462" s="423" t="s">
        <v>266</v>
      </c>
      <c r="J462" s="423" t="s">
        <v>266</v>
      </c>
      <c r="K462" s="423" t="s">
        <v>564</v>
      </c>
      <c r="L462" s="499">
        <v>39</v>
      </c>
      <c r="M462" s="265"/>
    </row>
    <row r="463" spans="1:13" s="228" customFormat="1" ht="15" customHeight="1">
      <c r="A463" s="227" t="s">
        <v>221</v>
      </c>
      <c r="B463" s="894">
        <v>223</v>
      </c>
      <c r="C463" s="308">
        <f t="shared" si="60"/>
        <v>419</v>
      </c>
      <c r="D463" s="308">
        <f t="shared" si="62"/>
        <v>211</v>
      </c>
      <c r="E463" s="308">
        <f t="shared" si="62"/>
        <v>208</v>
      </c>
      <c r="F463" s="308">
        <f t="shared" si="61"/>
        <v>419</v>
      </c>
      <c r="G463" s="308">
        <v>211</v>
      </c>
      <c r="H463" s="308">
        <v>208</v>
      </c>
      <c r="I463" s="423" t="s">
        <v>266</v>
      </c>
      <c r="J463" s="423" t="s">
        <v>266</v>
      </c>
      <c r="K463" s="423" t="s">
        <v>266</v>
      </c>
      <c r="L463" s="499">
        <v>79</v>
      </c>
      <c r="M463" s="265"/>
    </row>
    <row r="464" spans="1:13" s="228" customFormat="1" ht="15" customHeight="1">
      <c r="A464" s="227" t="s">
        <v>222</v>
      </c>
      <c r="B464" s="894">
        <v>137</v>
      </c>
      <c r="C464" s="308">
        <f t="shared" si="60"/>
        <v>223</v>
      </c>
      <c r="D464" s="308">
        <f t="shared" si="62"/>
        <v>109</v>
      </c>
      <c r="E464" s="308">
        <f t="shared" si="62"/>
        <v>114</v>
      </c>
      <c r="F464" s="308">
        <f t="shared" si="61"/>
        <v>223</v>
      </c>
      <c r="G464" s="308">
        <v>109</v>
      </c>
      <c r="H464" s="308">
        <v>114</v>
      </c>
      <c r="I464" s="423" t="s">
        <v>266</v>
      </c>
      <c r="J464" s="423" t="s">
        <v>266</v>
      </c>
      <c r="K464" s="423" t="s">
        <v>266</v>
      </c>
      <c r="L464" s="499">
        <v>55</v>
      </c>
      <c r="M464" s="265"/>
    </row>
    <row r="465" spans="1:13" s="228" customFormat="1" ht="15" customHeight="1">
      <c r="A465" s="227" t="s">
        <v>404</v>
      </c>
      <c r="B465" s="894">
        <v>149</v>
      </c>
      <c r="C465" s="308">
        <f t="shared" si="60"/>
        <v>239</v>
      </c>
      <c r="D465" s="308">
        <f t="shared" si="62"/>
        <v>121</v>
      </c>
      <c r="E465" s="308">
        <f t="shared" si="62"/>
        <v>118</v>
      </c>
      <c r="F465" s="308">
        <f t="shared" si="61"/>
        <v>239</v>
      </c>
      <c r="G465" s="308">
        <v>121</v>
      </c>
      <c r="H465" s="308">
        <v>118</v>
      </c>
      <c r="I465" s="423" t="s">
        <v>266</v>
      </c>
      <c r="J465" s="423" t="s">
        <v>266</v>
      </c>
      <c r="K465" s="423" t="s">
        <v>584</v>
      </c>
      <c r="L465" s="499">
        <v>57</v>
      </c>
      <c r="M465" s="265"/>
    </row>
    <row r="466" spans="1:13" s="228" customFormat="1" ht="15" customHeight="1">
      <c r="A466" s="227" t="s">
        <v>405</v>
      </c>
      <c r="B466" s="894">
        <v>394</v>
      </c>
      <c r="C466" s="308">
        <f t="shared" si="60"/>
        <v>1018</v>
      </c>
      <c r="D466" s="308">
        <f t="shared" si="62"/>
        <v>490</v>
      </c>
      <c r="E466" s="308">
        <f t="shared" si="62"/>
        <v>528</v>
      </c>
      <c r="F466" s="308">
        <f t="shared" si="61"/>
        <v>1018</v>
      </c>
      <c r="G466" s="308">
        <v>490</v>
      </c>
      <c r="H466" s="308">
        <v>528</v>
      </c>
      <c r="I466" s="423" t="s">
        <v>266</v>
      </c>
      <c r="J466" s="423" t="s">
        <v>266</v>
      </c>
      <c r="K466" s="423" t="s">
        <v>564</v>
      </c>
      <c r="L466" s="499">
        <v>119</v>
      </c>
      <c r="M466" s="265"/>
    </row>
    <row r="467" spans="1:13" s="228" customFormat="1" ht="15" customHeight="1">
      <c r="A467" s="227" t="s">
        <v>223</v>
      </c>
      <c r="B467" s="894">
        <v>166</v>
      </c>
      <c r="C467" s="308">
        <f t="shared" si="60"/>
        <v>554</v>
      </c>
      <c r="D467" s="308">
        <f t="shared" si="62"/>
        <v>266</v>
      </c>
      <c r="E467" s="308">
        <f t="shared" si="62"/>
        <v>288</v>
      </c>
      <c r="F467" s="308">
        <f t="shared" si="61"/>
        <v>554</v>
      </c>
      <c r="G467" s="308">
        <v>266</v>
      </c>
      <c r="H467" s="308">
        <v>288</v>
      </c>
      <c r="I467" s="423" t="s">
        <v>266</v>
      </c>
      <c r="J467" s="423" t="s">
        <v>266</v>
      </c>
      <c r="K467" s="423" t="s">
        <v>584</v>
      </c>
      <c r="L467" s="499">
        <v>34</v>
      </c>
      <c r="M467" s="265"/>
    </row>
    <row r="468" spans="1:13" s="228" customFormat="1" ht="15" customHeight="1">
      <c r="A468" s="227" t="s">
        <v>224</v>
      </c>
      <c r="B468" s="894">
        <v>203</v>
      </c>
      <c r="C468" s="308">
        <f t="shared" si="60"/>
        <v>673</v>
      </c>
      <c r="D468" s="308">
        <f t="shared" si="62"/>
        <v>332</v>
      </c>
      <c r="E468" s="308">
        <f t="shared" si="62"/>
        <v>341</v>
      </c>
      <c r="F468" s="308">
        <f t="shared" si="61"/>
        <v>673</v>
      </c>
      <c r="G468" s="308">
        <v>332</v>
      </c>
      <c r="H468" s="308">
        <v>341</v>
      </c>
      <c r="I468" s="423" t="s">
        <v>266</v>
      </c>
      <c r="J468" s="423" t="s">
        <v>564</v>
      </c>
      <c r="K468" s="423" t="s">
        <v>584</v>
      </c>
      <c r="L468" s="499">
        <v>41</v>
      </c>
      <c r="M468" s="265"/>
    </row>
    <row r="469" spans="1:13" s="228" customFormat="1" ht="15" customHeight="1">
      <c r="A469" s="227" t="s">
        <v>225</v>
      </c>
      <c r="B469" s="894">
        <v>244</v>
      </c>
      <c r="C469" s="308">
        <f t="shared" si="60"/>
        <v>739</v>
      </c>
      <c r="D469" s="308">
        <f t="shared" si="62"/>
        <v>387</v>
      </c>
      <c r="E469" s="308">
        <f t="shared" si="62"/>
        <v>352</v>
      </c>
      <c r="F469" s="308">
        <f t="shared" si="61"/>
        <v>739</v>
      </c>
      <c r="G469" s="308">
        <v>387</v>
      </c>
      <c r="H469" s="308">
        <v>352</v>
      </c>
      <c r="I469" s="423" t="s">
        <v>266</v>
      </c>
      <c r="J469" s="423" t="s">
        <v>584</v>
      </c>
      <c r="K469" s="423" t="s">
        <v>266</v>
      </c>
      <c r="L469" s="499">
        <v>47</v>
      </c>
      <c r="M469" s="265"/>
    </row>
    <row r="470" spans="1:13" s="228" customFormat="1" ht="15" customHeight="1">
      <c r="A470" s="227" t="s">
        <v>226</v>
      </c>
      <c r="B470" s="894">
        <v>438</v>
      </c>
      <c r="C470" s="308">
        <f t="shared" si="60"/>
        <v>904</v>
      </c>
      <c r="D470" s="308">
        <f t="shared" si="62"/>
        <v>413</v>
      </c>
      <c r="E470" s="308">
        <f t="shared" si="62"/>
        <v>491</v>
      </c>
      <c r="F470" s="308">
        <f t="shared" si="61"/>
        <v>904</v>
      </c>
      <c r="G470" s="308">
        <v>413</v>
      </c>
      <c r="H470" s="308">
        <v>491</v>
      </c>
      <c r="I470" s="423" t="s">
        <v>266</v>
      </c>
      <c r="J470" s="423" t="s">
        <v>266</v>
      </c>
      <c r="K470" s="423" t="s">
        <v>584</v>
      </c>
      <c r="L470" s="499">
        <v>117</v>
      </c>
      <c r="M470" s="265"/>
    </row>
    <row r="471" spans="1:13" s="228" customFormat="1" ht="15" customHeight="1">
      <c r="A471" s="227" t="s">
        <v>406</v>
      </c>
      <c r="B471" s="894">
        <v>356</v>
      </c>
      <c r="C471" s="308">
        <f t="shared" si="60"/>
        <v>765</v>
      </c>
      <c r="D471" s="308">
        <f t="shared" si="62"/>
        <v>353</v>
      </c>
      <c r="E471" s="308">
        <f t="shared" si="62"/>
        <v>412</v>
      </c>
      <c r="F471" s="308">
        <f t="shared" si="61"/>
        <v>765</v>
      </c>
      <c r="G471" s="308">
        <v>353</v>
      </c>
      <c r="H471" s="308">
        <v>412</v>
      </c>
      <c r="I471" s="423" t="s">
        <v>266</v>
      </c>
      <c r="J471" s="423" t="s">
        <v>266</v>
      </c>
      <c r="K471" s="423" t="s">
        <v>564</v>
      </c>
      <c r="L471" s="499">
        <v>98</v>
      </c>
      <c r="M471" s="265"/>
    </row>
    <row r="472" spans="1:13" s="228" customFormat="1" ht="15" customHeight="1">
      <c r="A472" s="227" t="s">
        <v>407</v>
      </c>
      <c r="B472" s="894">
        <v>416</v>
      </c>
      <c r="C472" s="308">
        <f t="shared" si="60"/>
        <v>1393</v>
      </c>
      <c r="D472" s="308">
        <f t="shared" si="62"/>
        <v>653</v>
      </c>
      <c r="E472" s="308">
        <f t="shared" si="62"/>
        <v>740</v>
      </c>
      <c r="F472" s="308">
        <f t="shared" si="61"/>
        <v>1393</v>
      </c>
      <c r="G472" s="308">
        <v>653</v>
      </c>
      <c r="H472" s="308">
        <v>740</v>
      </c>
      <c r="I472" s="423" t="s">
        <v>266</v>
      </c>
      <c r="J472" s="423" t="s">
        <v>585</v>
      </c>
      <c r="K472" s="423" t="s">
        <v>266</v>
      </c>
      <c r="L472" s="499">
        <v>59</v>
      </c>
      <c r="M472" s="265"/>
    </row>
    <row r="473" spans="1:13" s="228" customFormat="1" ht="15" customHeight="1">
      <c r="A473" s="227" t="s">
        <v>504</v>
      </c>
      <c r="B473" s="894">
        <v>267</v>
      </c>
      <c r="C473" s="308">
        <f t="shared" si="60"/>
        <v>471</v>
      </c>
      <c r="D473" s="308">
        <f t="shared" si="62"/>
        <v>227</v>
      </c>
      <c r="E473" s="308">
        <f t="shared" si="62"/>
        <v>244</v>
      </c>
      <c r="F473" s="308">
        <f t="shared" si="61"/>
        <v>471</v>
      </c>
      <c r="G473" s="308">
        <v>227</v>
      </c>
      <c r="H473" s="308">
        <v>244</v>
      </c>
      <c r="I473" s="423" t="s">
        <v>266</v>
      </c>
      <c r="J473" s="423" t="s">
        <v>266</v>
      </c>
      <c r="K473" s="423" t="s">
        <v>584</v>
      </c>
      <c r="L473" s="499">
        <v>108</v>
      </c>
      <c r="M473" s="265"/>
    </row>
    <row r="474" spans="1:13" s="228" customFormat="1" ht="15" customHeight="1">
      <c r="A474" s="227" t="s">
        <v>505</v>
      </c>
      <c r="B474" s="894">
        <v>307</v>
      </c>
      <c r="C474" s="308">
        <f t="shared" si="60"/>
        <v>757</v>
      </c>
      <c r="D474" s="308">
        <f t="shared" si="62"/>
        <v>371</v>
      </c>
      <c r="E474" s="308">
        <f t="shared" si="62"/>
        <v>386</v>
      </c>
      <c r="F474" s="308">
        <f t="shared" si="61"/>
        <v>757</v>
      </c>
      <c r="G474" s="308">
        <v>371</v>
      </c>
      <c r="H474" s="308">
        <v>386</v>
      </c>
      <c r="I474" s="423" t="s">
        <v>266</v>
      </c>
      <c r="J474" s="423" t="s">
        <v>564</v>
      </c>
      <c r="K474" s="423" t="s">
        <v>266</v>
      </c>
      <c r="L474" s="499">
        <v>34</v>
      </c>
      <c r="M474" s="265"/>
    </row>
    <row r="475" spans="1:13" s="228" customFormat="1" ht="15" customHeight="1">
      <c r="A475" s="227" t="s">
        <v>506</v>
      </c>
      <c r="B475" s="894">
        <v>336</v>
      </c>
      <c r="C475" s="308">
        <f t="shared" si="60"/>
        <v>1037</v>
      </c>
      <c r="D475" s="308">
        <f t="shared" si="62"/>
        <v>510</v>
      </c>
      <c r="E475" s="308">
        <f t="shared" si="62"/>
        <v>527</v>
      </c>
      <c r="F475" s="308">
        <f t="shared" si="61"/>
        <v>1037</v>
      </c>
      <c r="G475" s="308">
        <v>510</v>
      </c>
      <c r="H475" s="308">
        <v>527</v>
      </c>
      <c r="I475" s="423" t="s">
        <v>266</v>
      </c>
      <c r="J475" s="423" t="s">
        <v>584</v>
      </c>
      <c r="K475" s="423" t="s">
        <v>584</v>
      </c>
      <c r="L475" s="499">
        <v>26</v>
      </c>
      <c r="M475" s="265"/>
    </row>
    <row r="476" spans="1:13" s="228" customFormat="1" ht="15" customHeight="1">
      <c r="A476" s="227" t="s">
        <v>507</v>
      </c>
      <c r="B476" s="894">
        <v>273</v>
      </c>
      <c r="C476" s="308">
        <f t="shared" si="60"/>
        <v>804</v>
      </c>
      <c r="D476" s="308">
        <f t="shared" si="62"/>
        <v>415</v>
      </c>
      <c r="E476" s="308">
        <f t="shared" si="62"/>
        <v>389</v>
      </c>
      <c r="F476" s="308">
        <f t="shared" si="61"/>
        <v>804</v>
      </c>
      <c r="G476" s="308">
        <v>415</v>
      </c>
      <c r="H476" s="308">
        <v>389</v>
      </c>
      <c r="I476" s="423" t="s">
        <v>266</v>
      </c>
      <c r="J476" s="423" t="s">
        <v>564</v>
      </c>
      <c r="K476" s="423" t="s">
        <v>266</v>
      </c>
      <c r="L476" s="499">
        <v>27</v>
      </c>
      <c r="M476" s="265"/>
    </row>
    <row r="477" spans="1:13" s="228" customFormat="1" ht="15" customHeight="1">
      <c r="A477" s="227" t="s">
        <v>508</v>
      </c>
      <c r="B477" s="894">
        <v>331</v>
      </c>
      <c r="C477" s="308">
        <f t="shared" si="60"/>
        <v>987</v>
      </c>
      <c r="D477" s="308">
        <f t="shared" si="62"/>
        <v>505</v>
      </c>
      <c r="E477" s="308">
        <f t="shared" si="62"/>
        <v>482</v>
      </c>
      <c r="F477" s="308">
        <f t="shared" si="61"/>
        <v>987</v>
      </c>
      <c r="G477" s="308">
        <v>505</v>
      </c>
      <c r="H477" s="308">
        <v>482</v>
      </c>
      <c r="I477" s="423" t="s">
        <v>266</v>
      </c>
      <c r="J477" s="423" t="s">
        <v>266</v>
      </c>
      <c r="K477" s="423" t="s">
        <v>564</v>
      </c>
      <c r="L477" s="499">
        <v>21</v>
      </c>
      <c r="M477" s="265"/>
    </row>
    <row r="478" spans="1:13" s="236" customFormat="1" ht="15.75" customHeight="1">
      <c r="A478" s="250" t="s">
        <v>512</v>
      </c>
      <c r="B478" s="310">
        <f>SUM(B479:B487,B502:B518)</f>
        <v>6831</v>
      </c>
      <c r="C478" s="310">
        <f>SUM(C479:C487,C502:C518,I478)</f>
        <v>15916</v>
      </c>
      <c r="D478" s="310">
        <f>SUM(D479:D487,D502:D518,J478)</f>
        <v>7902</v>
      </c>
      <c r="E478" s="310">
        <f>SUM(E479:E487,E502:E518,K478)</f>
        <v>8014</v>
      </c>
      <c r="F478" s="310">
        <f>SUM(F479:F487,F502:F518)</f>
        <v>15763</v>
      </c>
      <c r="G478" s="310">
        <f>SUM(G479:G487,G502:G518)</f>
        <v>7817</v>
      </c>
      <c r="H478" s="310">
        <f>SUM(H479:H487,H502:H518)</f>
        <v>7946</v>
      </c>
      <c r="I478" s="420">
        <f>SUM(J478:K478)</f>
        <v>153</v>
      </c>
      <c r="J478" s="310">
        <v>85</v>
      </c>
      <c r="K478" s="310">
        <v>68</v>
      </c>
      <c r="L478" s="443">
        <f>SUM(L479:L487,L502:L518)</f>
        <v>2295</v>
      </c>
      <c r="M478" s="274" t="s">
        <v>408</v>
      </c>
    </row>
    <row r="479" spans="1:13" s="228" customFormat="1" ht="15" customHeight="1">
      <c r="A479" s="227" t="s">
        <v>495</v>
      </c>
      <c r="B479" s="494">
        <v>111</v>
      </c>
      <c r="C479" s="474">
        <f>SUM(D479:E479)</f>
        <v>219</v>
      </c>
      <c r="D479" s="474">
        <f>SUM(G479,J479)</f>
        <v>111</v>
      </c>
      <c r="E479" s="474">
        <f>SUM(H479,K479)</f>
        <v>108</v>
      </c>
      <c r="F479" s="474">
        <f>SUM(G479:H479)</f>
        <v>219</v>
      </c>
      <c r="G479" s="474">
        <v>111</v>
      </c>
      <c r="H479" s="474">
        <v>108</v>
      </c>
      <c r="I479" s="423" t="s">
        <v>16</v>
      </c>
      <c r="J479" s="423" t="s">
        <v>16</v>
      </c>
      <c r="K479" s="423" t="s">
        <v>16</v>
      </c>
      <c r="L479" s="496">
        <v>53</v>
      </c>
      <c r="M479" s="265"/>
    </row>
    <row r="480" spans="1:13" s="228" customFormat="1" ht="15" customHeight="1">
      <c r="A480" s="227" t="s">
        <v>496</v>
      </c>
      <c r="B480" s="494">
        <v>130</v>
      </c>
      <c r="C480" s="474">
        <f aca="true" t="shared" si="63" ref="C480:C487">SUM(D480:E480)</f>
        <v>241</v>
      </c>
      <c r="D480" s="474">
        <f aca="true" t="shared" si="64" ref="D480:D487">SUM(G480,J480)</f>
        <v>131</v>
      </c>
      <c r="E480" s="474">
        <f aca="true" t="shared" si="65" ref="E480:E487">SUM(H480,K480)</f>
        <v>110</v>
      </c>
      <c r="F480" s="474">
        <f aca="true" t="shared" si="66" ref="F480:F487">SUM(G480:H480)</f>
        <v>241</v>
      </c>
      <c r="G480" s="474">
        <v>131</v>
      </c>
      <c r="H480" s="474">
        <v>110</v>
      </c>
      <c r="I480" s="423" t="s">
        <v>16</v>
      </c>
      <c r="J480" s="423" t="s">
        <v>16</v>
      </c>
      <c r="K480" s="423" t="s">
        <v>16</v>
      </c>
      <c r="L480" s="496">
        <v>48</v>
      </c>
      <c r="M480" s="265"/>
    </row>
    <row r="481" spans="1:13" s="228" customFormat="1" ht="15" customHeight="1">
      <c r="A481" s="227" t="s">
        <v>497</v>
      </c>
      <c r="B481" s="494">
        <v>216</v>
      </c>
      <c r="C481" s="474">
        <f t="shared" si="63"/>
        <v>417</v>
      </c>
      <c r="D481" s="474">
        <f t="shared" si="64"/>
        <v>207</v>
      </c>
      <c r="E481" s="474">
        <f t="shared" si="65"/>
        <v>210</v>
      </c>
      <c r="F481" s="474">
        <f t="shared" si="66"/>
        <v>417</v>
      </c>
      <c r="G481" s="474">
        <v>207</v>
      </c>
      <c r="H481" s="474">
        <v>210</v>
      </c>
      <c r="I481" s="423" t="s">
        <v>16</v>
      </c>
      <c r="J481" s="423" t="s">
        <v>16</v>
      </c>
      <c r="K481" s="423" t="s">
        <v>16</v>
      </c>
      <c r="L481" s="496">
        <v>140</v>
      </c>
      <c r="M481" s="265"/>
    </row>
    <row r="482" spans="1:13" s="228" customFormat="1" ht="15" customHeight="1">
      <c r="A482" s="227" t="s">
        <v>498</v>
      </c>
      <c r="B482" s="494">
        <v>160</v>
      </c>
      <c r="C482" s="474">
        <f t="shared" si="63"/>
        <v>225</v>
      </c>
      <c r="D482" s="474">
        <f t="shared" si="64"/>
        <v>110</v>
      </c>
      <c r="E482" s="474">
        <f t="shared" si="65"/>
        <v>115</v>
      </c>
      <c r="F482" s="474">
        <f t="shared" si="66"/>
        <v>225</v>
      </c>
      <c r="G482" s="474">
        <v>110</v>
      </c>
      <c r="H482" s="474">
        <v>115</v>
      </c>
      <c r="I482" s="423" t="s">
        <v>16</v>
      </c>
      <c r="J482" s="423" t="s">
        <v>16</v>
      </c>
      <c r="K482" s="423" t="s">
        <v>16</v>
      </c>
      <c r="L482" s="496">
        <v>67</v>
      </c>
      <c r="M482" s="265"/>
    </row>
    <row r="483" spans="1:13" s="228" customFormat="1" ht="15" customHeight="1">
      <c r="A483" s="227" t="s">
        <v>499</v>
      </c>
      <c r="B483" s="494">
        <v>72</v>
      </c>
      <c r="C483" s="474">
        <f t="shared" si="63"/>
        <v>140</v>
      </c>
      <c r="D483" s="474">
        <f t="shared" si="64"/>
        <v>68</v>
      </c>
      <c r="E483" s="474">
        <f t="shared" si="65"/>
        <v>72</v>
      </c>
      <c r="F483" s="474">
        <f t="shared" si="66"/>
        <v>140</v>
      </c>
      <c r="G483" s="474">
        <v>68</v>
      </c>
      <c r="H483" s="474">
        <v>72</v>
      </c>
      <c r="I483" s="423" t="s">
        <v>16</v>
      </c>
      <c r="J483" s="423" t="s">
        <v>16</v>
      </c>
      <c r="K483" s="423" t="s">
        <v>16</v>
      </c>
      <c r="L483" s="496">
        <v>53</v>
      </c>
      <c r="M483" s="265"/>
    </row>
    <row r="484" spans="1:13" s="228" customFormat="1" ht="15" customHeight="1">
      <c r="A484" s="227" t="s">
        <v>500</v>
      </c>
      <c r="B484" s="494">
        <v>103</v>
      </c>
      <c r="C484" s="474">
        <f t="shared" si="63"/>
        <v>195</v>
      </c>
      <c r="D484" s="474">
        <f t="shared" si="64"/>
        <v>105</v>
      </c>
      <c r="E484" s="474">
        <f t="shared" si="65"/>
        <v>90</v>
      </c>
      <c r="F484" s="474">
        <f t="shared" si="66"/>
        <v>195</v>
      </c>
      <c r="G484" s="474">
        <v>105</v>
      </c>
      <c r="H484" s="474">
        <v>90</v>
      </c>
      <c r="I484" s="423" t="s">
        <v>16</v>
      </c>
      <c r="J484" s="423" t="s">
        <v>16</v>
      </c>
      <c r="K484" s="423" t="s">
        <v>16</v>
      </c>
      <c r="L484" s="496">
        <v>86</v>
      </c>
      <c r="M484" s="265"/>
    </row>
    <row r="485" spans="1:13" s="228" customFormat="1" ht="15" customHeight="1">
      <c r="A485" s="227" t="s">
        <v>501</v>
      </c>
      <c r="B485" s="494">
        <v>218</v>
      </c>
      <c r="C485" s="474">
        <f t="shared" si="63"/>
        <v>359</v>
      </c>
      <c r="D485" s="474">
        <f t="shared" si="64"/>
        <v>199</v>
      </c>
      <c r="E485" s="474">
        <f t="shared" si="65"/>
        <v>160</v>
      </c>
      <c r="F485" s="474">
        <f t="shared" si="66"/>
        <v>359</v>
      </c>
      <c r="G485" s="474">
        <v>199</v>
      </c>
      <c r="H485" s="474">
        <v>160</v>
      </c>
      <c r="I485" s="423" t="s">
        <v>16</v>
      </c>
      <c r="J485" s="423" t="s">
        <v>16</v>
      </c>
      <c r="K485" s="423" t="s">
        <v>16</v>
      </c>
      <c r="L485" s="496">
        <v>74</v>
      </c>
      <c r="M485" s="265"/>
    </row>
    <row r="486" spans="1:13" s="228" customFormat="1" ht="15" customHeight="1">
      <c r="A486" s="227" t="s">
        <v>502</v>
      </c>
      <c r="B486" s="494">
        <v>104</v>
      </c>
      <c r="C486" s="474">
        <f t="shared" si="63"/>
        <v>248</v>
      </c>
      <c r="D486" s="474">
        <f t="shared" si="64"/>
        <v>119</v>
      </c>
      <c r="E486" s="474">
        <f t="shared" si="65"/>
        <v>129</v>
      </c>
      <c r="F486" s="474">
        <f t="shared" si="66"/>
        <v>248</v>
      </c>
      <c r="G486" s="474">
        <v>119</v>
      </c>
      <c r="H486" s="474">
        <v>129</v>
      </c>
      <c r="I486" s="423" t="s">
        <v>16</v>
      </c>
      <c r="J486" s="423" t="s">
        <v>16</v>
      </c>
      <c r="K486" s="423" t="s">
        <v>16</v>
      </c>
      <c r="L486" s="496">
        <v>70</v>
      </c>
      <c r="M486" s="265"/>
    </row>
    <row r="487" spans="1:13" s="228" customFormat="1" ht="15" customHeight="1" thickBot="1">
      <c r="A487" s="229" t="s">
        <v>503</v>
      </c>
      <c r="B487" s="500">
        <v>142</v>
      </c>
      <c r="C487" s="476">
        <f t="shared" si="63"/>
        <v>237</v>
      </c>
      <c r="D487" s="476">
        <f t="shared" si="64"/>
        <v>124</v>
      </c>
      <c r="E487" s="476">
        <f t="shared" si="65"/>
        <v>113</v>
      </c>
      <c r="F487" s="476">
        <f t="shared" si="66"/>
        <v>237</v>
      </c>
      <c r="G487" s="476">
        <v>124</v>
      </c>
      <c r="H487" s="476">
        <v>113</v>
      </c>
      <c r="I487" s="426" t="s">
        <v>16</v>
      </c>
      <c r="J487" s="426" t="s">
        <v>16</v>
      </c>
      <c r="K487" s="426" t="s">
        <v>16</v>
      </c>
      <c r="L487" s="497">
        <v>49</v>
      </c>
      <c r="M487" s="275"/>
    </row>
    <row r="488" spans="1:13" s="433" customFormat="1" ht="12" customHeight="1">
      <c r="A488" s="688" t="s">
        <v>856</v>
      </c>
      <c r="B488" s="429"/>
      <c r="C488" s="430"/>
      <c r="D488" s="430"/>
      <c r="E488" s="430"/>
      <c r="F488" s="430"/>
      <c r="G488" s="971" t="s">
        <v>811</v>
      </c>
      <c r="H488" s="971"/>
      <c r="I488" s="971"/>
      <c r="J488" s="971"/>
      <c r="K488" s="430"/>
      <c r="L488" s="431"/>
      <c r="M488" s="432"/>
    </row>
    <row r="489" spans="1:13" s="433" customFormat="1" ht="12" customHeight="1">
      <c r="A489" s="428" t="s">
        <v>861</v>
      </c>
      <c r="B489" s="429"/>
      <c r="C489" s="430"/>
      <c r="D489" s="430"/>
      <c r="E489" s="430"/>
      <c r="F489" s="430"/>
      <c r="G489" s="691" t="s">
        <v>828</v>
      </c>
      <c r="H489" s="691"/>
      <c r="I489" s="691"/>
      <c r="J489" s="691"/>
      <c r="K489" s="430"/>
      <c r="L489" s="431"/>
      <c r="M489" s="432"/>
    </row>
    <row r="490" spans="1:13" s="433" customFormat="1" ht="12" customHeight="1">
      <c r="A490" s="428" t="s">
        <v>853</v>
      </c>
      <c r="B490" s="429"/>
      <c r="C490" s="430"/>
      <c r="D490" s="430"/>
      <c r="E490" s="430"/>
      <c r="F490" s="430"/>
      <c r="G490" s="691"/>
      <c r="H490" s="691"/>
      <c r="I490" s="691"/>
      <c r="J490" s="691"/>
      <c r="K490" s="430"/>
      <c r="L490" s="431"/>
      <c r="M490" s="432"/>
    </row>
    <row r="491" spans="1:13" s="433" customFormat="1" ht="12" customHeight="1">
      <c r="A491" s="434" t="s">
        <v>865</v>
      </c>
      <c r="B491" s="435"/>
      <c r="C491" s="435"/>
      <c r="D491" s="435"/>
      <c r="E491" s="435"/>
      <c r="F491" s="435"/>
      <c r="G491" s="970" t="s">
        <v>876</v>
      </c>
      <c r="H491" s="970"/>
      <c r="I491" s="970"/>
      <c r="J491" s="970"/>
      <c r="K491" s="970"/>
      <c r="L491" s="970"/>
      <c r="M491" s="434"/>
    </row>
    <row r="492" spans="1:13" s="716" customFormat="1" ht="12" customHeight="1">
      <c r="A492" s="715" t="s">
        <v>879</v>
      </c>
      <c r="B492" s="743"/>
      <c r="C492" s="744"/>
      <c r="D492" s="743"/>
      <c r="E492" s="743"/>
      <c r="F492" s="743"/>
      <c r="G492" s="743"/>
      <c r="H492" s="743"/>
      <c r="I492" s="743"/>
      <c r="J492" s="745"/>
      <c r="K492" s="745"/>
      <c r="M492" s="718" t="s">
        <v>392</v>
      </c>
    </row>
    <row r="493" spans="1:13" s="205" customFormat="1" ht="12" customHeight="1">
      <c r="A493" s="211"/>
      <c r="B493" s="721"/>
      <c r="C493" s="722"/>
      <c r="D493" s="721"/>
      <c r="E493" s="721"/>
      <c r="F493" s="721"/>
      <c r="G493" s="721"/>
      <c r="H493" s="721"/>
      <c r="I493" s="721"/>
      <c r="J493" s="721"/>
      <c r="K493" s="721"/>
      <c r="M493" s="721"/>
    </row>
    <row r="494" spans="1:13" s="501" customFormat="1" ht="20.25" customHeight="1">
      <c r="A494" s="972" t="s">
        <v>757</v>
      </c>
      <c r="B494" s="972"/>
      <c r="C494" s="972"/>
      <c r="D494" s="972"/>
      <c r="E494" s="972"/>
      <c r="F494" s="972"/>
      <c r="G494" s="973" t="s">
        <v>758</v>
      </c>
      <c r="H494" s="973"/>
      <c r="I494" s="973"/>
      <c r="J494" s="973"/>
      <c r="K494" s="973"/>
      <c r="L494" s="973"/>
      <c r="M494" s="973"/>
    </row>
    <row r="495" spans="1:13" ht="12" customHeight="1">
      <c r="A495" s="719"/>
      <c r="B495" s="719"/>
      <c r="C495" s="719"/>
      <c r="D495" s="719"/>
      <c r="E495" s="719"/>
      <c r="F495" s="719"/>
      <c r="G495" s="720"/>
      <c r="H495" s="720"/>
      <c r="I495" s="720"/>
      <c r="J495" s="720"/>
      <c r="K495" s="720"/>
      <c r="M495" s="720"/>
    </row>
    <row r="496" spans="1:13" ht="12" customHeight="1">
      <c r="A496" s="439" t="s">
        <v>877</v>
      </c>
      <c r="C496" s="224"/>
      <c r="D496" s="145"/>
      <c r="E496" s="145"/>
      <c r="F496" s="145"/>
      <c r="G496" s="146"/>
      <c r="H496" s="146"/>
      <c r="I496" s="146"/>
      <c r="J496" s="146"/>
      <c r="K496" s="146"/>
      <c r="M496" s="145"/>
    </row>
    <row r="497" spans="1:13" s="732" customFormat="1" ht="12" customHeight="1" thickBot="1">
      <c r="A497" s="732" t="s">
        <v>843</v>
      </c>
      <c r="B497" s="739"/>
      <c r="C497" s="739"/>
      <c r="D497" s="739"/>
      <c r="E497" s="739"/>
      <c r="F497" s="739"/>
      <c r="G497" s="739"/>
      <c r="H497" s="739"/>
      <c r="I497" s="739"/>
      <c r="J497" s="739"/>
      <c r="K497" s="739"/>
      <c r="L497" s="712"/>
      <c r="M497" s="741" t="s">
        <v>6</v>
      </c>
    </row>
    <row r="498" spans="1:13" ht="17.25" customHeight="1">
      <c r="A498" s="405"/>
      <c r="B498" s="406" t="s">
        <v>635</v>
      </c>
      <c r="C498" s="376" t="s">
        <v>599</v>
      </c>
      <c r="D498" s="377"/>
      <c r="E498" s="377"/>
      <c r="F498" s="377"/>
      <c r="G498" s="378" t="s">
        <v>600</v>
      </c>
      <c r="H498" s="377"/>
      <c r="I498" s="377"/>
      <c r="J498" s="377"/>
      <c r="K498" s="379"/>
      <c r="L498" s="974" t="s">
        <v>826</v>
      </c>
      <c r="M498" s="407"/>
    </row>
    <row r="499" spans="1:13" ht="17.25" customHeight="1">
      <c r="A499" s="408" t="s">
        <v>622</v>
      </c>
      <c r="B499" s="409"/>
      <c r="C499" s="382" t="s">
        <v>827</v>
      </c>
      <c r="D499" s="383"/>
      <c r="E499" s="384"/>
      <c r="F499" s="385" t="s">
        <v>483</v>
      </c>
      <c r="G499" s="386"/>
      <c r="H499" s="387"/>
      <c r="I499" s="382" t="s">
        <v>484</v>
      </c>
      <c r="J499" s="388"/>
      <c r="K499" s="387"/>
      <c r="L499" s="975"/>
      <c r="M499" s="410" t="s">
        <v>262</v>
      </c>
    </row>
    <row r="500" spans="1:13" ht="17.25" customHeight="1">
      <c r="A500" s="411" t="s">
        <v>623</v>
      </c>
      <c r="B500" s="409"/>
      <c r="C500" s="390"/>
      <c r="D500" s="391" t="s">
        <v>602</v>
      </c>
      <c r="E500" s="391" t="s">
        <v>603</v>
      </c>
      <c r="F500" s="392"/>
      <c r="G500" s="391" t="s">
        <v>602</v>
      </c>
      <c r="H500" s="393" t="s">
        <v>603</v>
      </c>
      <c r="I500" s="394"/>
      <c r="J500" s="395" t="s">
        <v>602</v>
      </c>
      <c r="K500" s="381" t="s">
        <v>603</v>
      </c>
      <c r="L500" s="975"/>
      <c r="M500" s="412" t="s">
        <v>263</v>
      </c>
    </row>
    <row r="501" spans="1:13" ht="17.25" customHeight="1">
      <c r="A501" s="895"/>
      <c r="B501" s="413" t="s">
        <v>35</v>
      </c>
      <c r="C501" s="397" t="s">
        <v>486</v>
      </c>
      <c r="D501" s="396" t="s">
        <v>63</v>
      </c>
      <c r="E501" s="396" t="s">
        <v>64</v>
      </c>
      <c r="F501" s="398" t="s">
        <v>60</v>
      </c>
      <c r="G501" s="396" t="s">
        <v>63</v>
      </c>
      <c r="H501" s="397" t="s">
        <v>64</v>
      </c>
      <c r="I501" s="397" t="s">
        <v>33</v>
      </c>
      <c r="J501" s="399" t="s">
        <v>63</v>
      </c>
      <c r="K501" s="396" t="s">
        <v>64</v>
      </c>
      <c r="L501" s="976"/>
      <c r="M501" s="930"/>
    </row>
    <row r="502" spans="1:14" s="238" customFormat="1" ht="15">
      <c r="A502" s="239" t="s">
        <v>227</v>
      </c>
      <c r="B502" s="494">
        <v>186</v>
      </c>
      <c r="C502" s="474">
        <f aca="true" t="shared" si="67" ref="C502:C518">SUM(D502:E502)</f>
        <v>304</v>
      </c>
      <c r="D502" s="474">
        <f>SUM(G502,J502)</f>
        <v>133</v>
      </c>
      <c r="E502" s="474">
        <f>SUM(H502,K502)</f>
        <v>171</v>
      </c>
      <c r="F502" s="474">
        <f aca="true" t="shared" si="68" ref="F502:F518">SUM(G502:H502)</f>
        <v>304</v>
      </c>
      <c r="G502" s="474">
        <v>133</v>
      </c>
      <c r="H502" s="474">
        <v>171</v>
      </c>
      <c r="I502" s="423" t="s">
        <v>266</v>
      </c>
      <c r="J502" s="423" t="s">
        <v>526</v>
      </c>
      <c r="K502" s="423" t="s">
        <v>266</v>
      </c>
      <c r="L502" s="474">
        <v>103</v>
      </c>
      <c r="M502" s="263"/>
      <c r="N502" s="237"/>
    </row>
    <row r="503" spans="1:14" s="238" customFormat="1" ht="15">
      <c r="A503" s="239" t="s">
        <v>228</v>
      </c>
      <c r="B503" s="494">
        <v>308</v>
      </c>
      <c r="C503" s="474">
        <f t="shared" si="67"/>
        <v>463</v>
      </c>
      <c r="D503" s="474">
        <f aca="true" t="shared" si="69" ref="D503:D518">SUM(G503,J503)</f>
        <v>226</v>
      </c>
      <c r="E503" s="474">
        <f aca="true" t="shared" si="70" ref="E503:E518">SUM(H503,K503)</f>
        <v>237</v>
      </c>
      <c r="F503" s="474">
        <f t="shared" si="68"/>
        <v>463</v>
      </c>
      <c r="G503" s="474">
        <v>226</v>
      </c>
      <c r="H503" s="474">
        <v>237</v>
      </c>
      <c r="I503" s="423" t="s">
        <v>266</v>
      </c>
      <c r="J503" s="423" t="s">
        <v>527</v>
      </c>
      <c r="K503" s="423" t="s">
        <v>527</v>
      </c>
      <c r="L503" s="474">
        <v>121</v>
      </c>
      <c r="M503" s="263"/>
      <c r="N503" s="237"/>
    </row>
    <row r="504" spans="1:14" s="238" customFormat="1" ht="15">
      <c r="A504" s="239" t="s">
        <v>229</v>
      </c>
      <c r="B504" s="494">
        <v>265</v>
      </c>
      <c r="C504" s="474">
        <f t="shared" si="67"/>
        <v>635</v>
      </c>
      <c r="D504" s="474">
        <f t="shared" si="69"/>
        <v>308</v>
      </c>
      <c r="E504" s="474">
        <f t="shared" si="70"/>
        <v>327</v>
      </c>
      <c r="F504" s="474">
        <f t="shared" si="68"/>
        <v>635</v>
      </c>
      <c r="G504" s="474">
        <v>308</v>
      </c>
      <c r="H504" s="474">
        <v>327</v>
      </c>
      <c r="I504" s="423" t="s">
        <v>266</v>
      </c>
      <c r="J504" s="423" t="s">
        <v>527</v>
      </c>
      <c r="K504" s="423" t="s">
        <v>526</v>
      </c>
      <c r="L504" s="474">
        <v>105</v>
      </c>
      <c r="M504" s="263"/>
      <c r="N504" s="237"/>
    </row>
    <row r="505" spans="1:14" s="238" customFormat="1" ht="15">
      <c r="A505" s="239" t="s">
        <v>230</v>
      </c>
      <c r="B505" s="494">
        <v>330</v>
      </c>
      <c r="C505" s="474">
        <f t="shared" si="67"/>
        <v>702</v>
      </c>
      <c r="D505" s="474">
        <f t="shared" si="69"/>
        <v>329</v>
      </c>
      <c r="E505" s="474">
        <f t="shared" si="70"/>
        <v>373</v>
      </c>
      <c r="F505" s="474">
        <f t="shared" si="68"/>
        <v>702</v>
      </c>
      <c r="G505" s="474">
        <v>329</v>
      </c>
      <c r="H505" s="474">
        <v>373</v>
      </c>
      <c r="I505" s="423" t="s">
        <v>266</v>
      </c>
      <c r="J505" s="423" t="s">
        <v>526</v>
      </c>
      <c r="K505" s="423" t="s">
        <v>525</v>
      </c>
      <c r="L505" s="474">
        <v>102</v>
      </c>
      <c r="M505" s="263"/>
      <c r="N505" s="237"/>
    </row>
    <row r="506" spans="1:14" s="238" customFormat="1" ht="15">
      <c r="A506" s="239" t="s">
        <v>231</v>
      </c>
      <c r="B506" s="494">
        <v>404</v>
      </c>
      <c r="C506" s="474">
        <f t="shared" si="67"/>
        <v>838</v>
      </c>
      <c r="D506" s="474">
        <f t="shared" si="69"/>
        <v>412</v>
      </c>
      <c r="E506" s="474">
        <f t="shared" si="70"/>
        <v>426</v>
      </c>
      <c r="F506" s="474">
        <f t="shared" si="68"/>
        <v>838</v>
      </c>
      <c r="G506" s="474">
        <v>412</v>
      </c>
      <c r="H506" s="474">
        <v>426</v>
      </c>
      <c r="I506" s="423" t="s">
        <v>266</v>
      </c>
      <c r="J506" s="423" t="s">
        <v>266</v>
      </c>
      <c r="K506" s="423" t="s">
        <v>528</v>
      </c>
      <c r="L506" s="474">
        <v>97</v>
      </c>
      <c r="M506" s="263"/>
      <c r="N506" s="237"/>
    </row>
    <row r="507" spans="1:14" s="238" customFormat="1" ht="15">
      <c r="A507" s="239" t="s">
        <v>232</v>
      </c>
      <c r="B507" s="494">
        <v>302</v>
      </c>
      <c r="C507" s="474">
        <f t="shared" si="67"/>
        <v>719</v>
      </c>
      <c r="D507" s="474">
        <f t="shared" si="69"/>
        <v>343</v>
      </c>
      <c r="E507" s="474">
        <f t="shared" si="70"/>
        <v>376</v>
      </c>
      <c r="F507" s="474">
        <f t="shared" si="68"/>
        <v>719</v>
      </c>
      <c r="G507" s="474">
        <v>343</v>
      </c>
      <c r="H507" s="474">
        <v>376</v>
      </c>
      <c r="I507" s="423" t="s">
        <v>266</v>
      </c>
      <c r="J507" s="423" t="s">
        <v>266</v>
      </c>
      <c r="K507" s="423" t="s">
        <v>529</v>
      </c>
      <c r="L507" s="474">
        <v>71</v>
      </c>
      <c r="M507" s="263"/>
      <c r="N507" s="237"/>
    </row>
    <row r="508" spans="1:14" s="238" customFormat="1" ht="15">
      <c r="A508" s="239" t="s">
        <v>233</v>
      </c>
      <c r="B508" s="494">
        <v>344</v>
      </c>
      <c r="C508" s="474">
        <f t="shared" si="67"/>
        <v>840</v>
      </c>
      <c r="D508" s="474">
        <f t="shared" si="69"/>
        <v>424</v>
      </c>
      <c r="E508" s="474">
        <f t="shared" si="70"/>
        <v>416</v>
      </c>
      <c r="F508" s="474">
        <f t="shared" si="68"/>
        <v>840</v>
      </c>
      <c r="G508" s="474">
        <v>424</v>
      </c>
      <c r="H508" s="474">
        <v>416</v>
      </c>
      <c r="I508" s="423" t="s">
        <v>266</v>
      </c>
      <c r="J508" s="423" t="s">
        <v>529</v>
      </c>
      <c r="K508" s="423" t="s">
        <v>525</v>
      </c>
      <c r="L508" s="474">
        <v>108</v>
      </c>
      <c r="M508" s="263"/>
      <c r="N508" s="237"/>
    </row>
    <row r="509" spans="1:14" s="238" customFormat="1" ht="15">
      <c r="A509" s="239" t="s">
        <v>234</v>
      </c>
      <c r="B509" s="494">
        <v>189</v>
      </c>
      <c r="C509" s="474">
        <f t="shared" si="67"/>
        <v>533</v>
      </c>
      <c r="D509" s="474">
        <f t="shared" si="69"/>
        <v>256</v>
      </c>
      <c r="E509" s="474">
        <f t="shared" si="70"/>
        <v>277</v>
      </c>
      <c r="F509" s="474">
        <f t="shared" si="68"/>
        <v>533</v>
      </c>
      <c r="G509" s="474">
        <v>256</v>
      </c>
      <c r="H509" s="474">
        <v>277</v>
      </c>
      <c r="I509" s="423" t="s">
        <v>266</v>
      </c>
      <c r="J509" s="423" t="s">
        <v>526</v>
      </c>
      <c r="K509" s="423" t="s">
        <v>266</v>
      </c>
      <c r="L509" s="474">
        <v>67</v>
      </c>
      <c r="M509" s="263"/>
      <c r="N509" s="237"/>
    </row>
    <row r="510" spans="1:14" s="238" customFormat="1" ht="15">
      <c r="A510" s="239" t="s">
        <v>235</v>
      </c>
      <c r="B510" s="494">
        <v>283</v>
      </c>
      <c r="C510" s="474">
        <f t="shared" si="67"/>
        <v>942</v>
      </c>
      <c r="D510" s="474">
        <f t="shared" si="69"/>
        <v>449</v>
      </c>
      <c r="E510" s="474">
        <f t="shared" si="70"/>
        <v>493</v>
      </c>
      <c r="F510" s="474">
        <f t="shared" si="68"/>
        <v>942</v>
      </c>
      <c r="G510" s="474">
        <v>449</v>
      </c>
      <c r="H510" s="474">
        <v>493</v>
      </c>
      <c r="I510" s="423" t="s">
        <v>266</v>
      </c>
      <c r="J510" s="423" t="s">
        <v>529</v>
      </c>
      <c r="K510" s="423" t="s">
        <v>527</v>
      </c>
      <c r="L510" s="474">
        <v>47</v>
      </c>
      <c r="M510" s="263"/>
      <c r="N510" s="237"/>
    </row>
    <row r="511" spans="1:14" s="238" customFormat="1" ht="15">
      <c r="A511" s="239" t="s">
        <v>236</v>
      </c>
      <c r="B511" s="494">
        <v>302</v>
      </c>
      <c r="C511" s="474">
        <f t="shared" si="67"/>
        <v>1015</v>
      </c>
      <c r="D511" s="474">
        <f t="shared" si="69"/>
        <v>504</v>
      </c>
      <c r="E511" s="474">
        <f t="shared" si="70"/>
        <v>511</v>
      </c>
      <c r="F511" s="474">
        <f t="shared" si="68"/>
        <v>1015</v>
      </c>
      <c r="G511" s="474">
        <v>504</v>
      </c>
      <c r="H511" s="474">
        <v>511</v>
      </c>
      <c r="I511" s="423" t="s">
        <v>266</v>
      </c>
      <c r="J511" s="423" t="s">
        <v>266</v>
      </c>
      <c r="K511" s="423" t="s">
        <v>266</v>
      </c>
      <c r="L511" s="474">
        <v>47</v>
      </c>
      <c r="M511" s="263"/>
      <c r="N511" s="237"/>
    </row>
    <row r="512" spans="1:14" s="238" customFormat="1" ht="15">
      <c r="A512" s="239" t="s">
        <v>237</v>
      </c>
      <c r="B512" s="494">
        <v>473</v>
      </c>
      <c r="C512" s="474">
        <f t="shared" si="67"/>
        <v>599</v>
      </c>
      <c r="D512" s="474">
        <f t="shared" si="69"/>
        <v>273</v>
      </c>
      <c r="E512" s="474">
        <f t="shared" si="70"/>
        <v>326</v>
      </c>
      <c r="F512" s="474">
        <f t="shared" si="68"/>
        <v>599</v>
      </c>
      <c r="G512" s="474">
        <v>273</v>
      </c>
      <c r="H512" s="474">
        <v>326</v>
      </c>
      <c r="I512" s="423" t="s">
        <v>266</v>
      </c>
      <c r="J512" s="423" t="s">
        <v>527</v>
      </c>
      <c r="K512" s="423" t="s">
        <v>528</v>
      </c>
      <c r="L512" s="474">
        <v>277</v>
      </c>
      <c r="M512" s="263"/>
      <c r="N512" s="237"/>
    </row>
    <row r="513" spans="1:14" s="238" customFormat="1" ht="15">
      <c r="A513" s="239" t="s">
        <v>557</v>
      </c>
      <c r="B513" s="494">
        <v>436</v>
      </c>
      <c r="C513" s="474">
        <f t="shared" si="67"/>
        <v>1343</v>
      </c>
      <c r="D513" s="474">
        <f t="shared" si="69"/>
        <v>674</v>
      </c>
      <c r="E513" s="474">
        <f t="shared" si="70"/>
        <v>669</v>
      </c>
      <c r="F513" s="474">
        <f t="shared" si="68"/>
        <v>1343</v>
      </c>
      <c r="G513" s="474">
        <v>674</v>
      </c>
      <c r="H513" s="474">
        <v>669</v>
      </c>
      <c r="I513" s="423" t="s">
        <v>266</v>
      </c>
      <c r="J513" s="423" t="s">
        <v>266</v>
      </c>
      <c r="K513" s="423" t="s">
        <v>266</v>
      </c>
      <c r="L513" s="474">
        <v>66</v>
      </c>
      <c r="M513" s="263"/>
      <c r="N513" s="237"/>
    </row>
    <row r="514" spans="1:14" s="238" customFormat="1" ht="15">
      <c r="A514" s="239" t="s">
        <v>558</v>
      </c>
      <c r="B514" s="494">
        <v>462</v>
      </c>
      <c r="C514" s="474">
        <f t="shared" si="67"/>
        <v>1201</v>
      </c>
      <c r="D514" s="474">
        <f t="shared" si="69"/>
        <v>599</v>
      </c>
      <c r="E514" s="474">
        <f t="shared" si="70"/>
        <v>602</v>
      </c>
      <c r="F514" s="474">
        <f t="shared" si="68"/>
        <v>1201</v>
      </c>
      <c r="G514" s="474">
        <v>599</v>
      </c>
      <c r="H514" s="474">
        <v>602</v>
      </c>
      <c r="I514" s="423" t="s">
        <v>266</v>
      </c>
      <c r="J514" s="423" t="s">
        <v>266</v>
      </c>
      <c r="K514" s="423" t="s">
        <v>266</v>
      </c>
      <c r="L514" s="474">
        <v>65</v>
      </c>
      <c r="M514" s="263"/>
      <c r="N514" s="237"/>
    </row>
    <row r="515" spans="1:14" s="238" customFormat="1" ht="15">
      <c r="A515" s="239" t="s">
        <v>944</v>
      </c>
      <c r="B515" s="494">
        <v>507</v>
      </c>
      <c r="C515" s="474">
        <f t="shared" si="67"/>
        <v>1520</v>
      </c>
      <c r="D515" s="474">
        <f t="shared" si="69"/>
        <v>777</v>
      </c>
      <c r="E515" s="474">
        <f t="shared" si="70"/>
        <v>743</v>
      </c>
      <c r="F515" s="474">
        <f t="shared" si="68"/>
        <v>1520</v>
      </c>
      <c r="G515" s="474">
        <v>777</v>
      </c>
      <c r="H515" s="474">
        <v>743</v>
      </c>
      <c r="I515" s="423"/>
      <c r="J515" s="423"/>
      <c r="K515" s="423"/>
      <c r="L515" s="474">
        <v>47</v>
      </c>
      <c r="M515" s="263"/>
      <c r="N515" s="237"/>
    </row>
    <row r="516" spans="1:14" s="238" customFormat="1" ht="15">
      <c r="A516" s="239" t="s">
        <v>494</v>
      </c>
      <c r="B516" s="494">
        <v>157</v>
      </c>
      <c r="C516" s="474">
        <f t="shared" si="67"/>
        <v>328</v>
      </c>
      <c r="D516" s="474">
        <f t="shared" si="69"/>
        <v>158</v>
      </c>
      <c r="E516" s="474">
        <f t="shared" si="70"/>
        <v>170</v>
      </c>
      <c r="F516" s="474">
        <f t="shared" si="68"/>
        <v>328</v>
      </c>
      <c r="G516" s="474">
        <v>158</v>
      </c>
      <c r="H516" s="474">
        <v>170</v>
      </c>
      <c r="I516" s="423" t="s">
        <v>266</v>
      </c>
      <c r="J516" s="423" t="s">
        <v>525</v>
      </c>
      <c r="K516" s="423" t="s">
        <v>266</v>
      </c>
      <c r="L516" s="474">
        <v>99</v>
      </c>
      <c r="M516" s="263"/>
      <c r="N516" s="237"/>
    </row>
    <row r="517" spans="1:14" s="238" customFormat="1" ht="15">
      <c r="A517" s="239" t="s">
        <v>238</v>
      </c>
      <c r="B517" s="494">
        <v>257</v>
      </c>
      <c r="C517" s="474">
        <f t="shared" si="67"/>
        <v>443</v>
      </c>
      <c r="D517" s="474">
        <f t="shared" si="69"/>
        <v>240</v>
      </c>
      <c r="E517" s="474">
        <f t="shared" si="70"/>
        <v>203</v>
      </c>
      <c r="F517" s="474">
        <f t="shared" si="68"/>
        <v>443</v>
      </c>
      <c r="G517" s="474">
        <v>240</v>
      </c>
      <c r="H517" s="474">
        <v>203</v>
      </c>
      <c r="I517" s="423" t="s">
        <v>266</v>
      </c>
      <c r="J517" s="423" t="s">
        <v>266</v>
      </c>
      <c r="K517" s="423" t="s">
        <v>526</v>
      </c>
      <c r="L517" s="474">
        <v>102</v>
      </c>
      <c r="M517" s="263"/>
      <c r="N517" s="237"/>
    </row>
    <row r="518" spans="1:14" s="238" customFormat="1" ht="15">
      <c r="A518" s="252" t="s">
        <v>239</v>
      </c>
      <c r="B518" s="494">
        <v>370</v>
      </c>
      <c r="C518" s="474">
        <f t="shared" si="67"/>
        <v>1057</v>
      </c>
      <c r="D518" s="474">
        <f t="shared" si="69"/>
        <v>538</v>
      </c>
      <c r="E518" s="474">
        <f t="shared" si="70"/>
        <v>519</v>
      </c>
      <c r="F518" s="474">
        <f t="shared" si="68"/>
        <v>1057</v>
      </c>
      <c r="G518" s="474">
        <v>538</v>
      </c>
      <c r="H518" s="474">
        <v>519</v>
      </c>
      <c r="I518" s="423" t="s">
        <v>266</v>
      </c>
      <c r="J518" s="423" t="s">
        <v>266</v>
      </c>
      <c r="K518" s="423" t="s">
        <v>266</v>
      </c>
      <c r="L518" s="474">
        <v>131</v>
      </c>
      <c r="M518" s="263"/>
      <c r="N518" s="237"/>
    </row>
    <row r="519" spans="1:13" s="236" customFormat="1" ht="14.25" customHeight="1">
      <c r="A519" s="232" t="s">
        <v>409</v>
      </c>
      <c r="B519" s="483">
        <f>SUM(B520:B538)</f>
        <v>3529</v>
      </c>
      <c r="C519" s="449">
        <f>SUM(C520:C538,I519)</f>
        <v>7019</v>
      </c>
      <c r="D519" s="449">
        <f>SUM(D520:D538,J519)</f>
        <v>3859</v>
      </c>
      <c r="E519" s="449">
        <f>SUM(E520:E538,K519)</f>
        <v>3160</v>
      </c>
      <c r="F519" s="449">
        <f>SUM(F520:F538)</f>
        <v>6494</v>
      </c>
      <c r="G519" s="449">
        <f>SUM(G520:G538)</f>
        <v>3375</v>
      </c>
      <c r="H519" s="449">
        <f>SUM(H520:H538)</f>
        <v>3119</v>
      </c>
      <c r="I519" s="420">
        <f>SUM(J519:K519)</f>
        <v>525</v>
      </c>
      <c r="J519" s="449">
        <v>484</v>
      </c>
      <c r="K519" s="449">
        <v>41</v>
      </c>
      <c r="L519" s="449">
        <f>SUM(L520:L538)</f>
        <v>1941</v>
      </c>
      <c r="M519" s="931" t="s">
        <v>410</v>
      </c>
    </row>
    <row r="520" spans="1:13" s="228" customFormat="1" ht="14.25" customHeight="1">
      <c r="A520" s="252" t="s">
        <v>411</v>
      </c>
      <c r="B520" s="308">
        <v>129</v>
      </c>
      <c r="C520" s="308">
        <f>SUM(D520:E520)</f>
        <v>227</v>
      </c>
      <c r="D520" s="308">
        <f>SUM(G520,J520)</f>
        <v>119</v>
      </c>
      <c r="E520" s="308">
        <f>SUM(H520,K520)</f>
        <v>108</v>
      </c>
      <c r="F520" s="308">
        <f>SUM(G520:H520)</f>
        <v>227</v>
      </c>
      <c r="G520" s="308">
        <v>119</v>
      </c>
      <c r="H520" s="308">
        <v>108</v>
      </c>
      <c r="I520" s="423" t="s">
        <v>266</v>
      </c>
      <c r="J520" s="423" t="s">
        <v>266</v>
      </c>
      <c r="K520" s="423" t="s">
        <v>266</v>
      </c>
      <c r="L520" s="474">
        <v>72</v>
      </c>
      <c r="M520" s="148"/>
    </row>
    <row r="521" spans="1:13" s="228" customFormat="1" ht="14.25" customHeight="1">
      <c r="A521" s="252" t="s">
        <v>240</v>
      </c>
      <c r="B521" s="308">
        <v>278</v>
      </c>
      <c r="C521" s="308">
        <f aca="true" t="shared" si="71" ref="C521:C538">SUM(D521:E521)</f>
        <v>551</v>
      </c>
      <c r="D521" s="308">
        <f aca="true" t="shared" si="72" ref="D521:E538">SUM(G521,J521)</f>
        <v>280</v>
      </c>
      <c r="E521" s="308">
        <f t="shared" si="72"/>
        <v>271</v>
      </c>
      <c r="F521" s="308">
        <f aca="true" t="shared" si="73" ref="F521:F538">SUM(G521:H521)</f>
        <v>551</v>
      </c>
      <c r="G521" s="308">
        <v>280</v>
      </c>
      <c r="H521" s="308">
        <v>271</v>
      </c>
      <c r="I521" s="423" t="s">
        <v>266</v>
      </c>
      <c r="J521" s="423" t="s">
        <v>266</v>
      </c>
      <c r="K521" s="423" t="s">
        <v>266</v>
      </c>
      <c r="L521" s="474">
        <v>150</v>
      </c>
      <c r="M521" s="148"/>
    </row>
    <row r="522" spans="1:13" s="228" customFormat="1" ht="14.25" customHeight="1">
      <c r="A522" s="252" t="s">
        <v>241</v>
      </c>
      <c r="B522" s="308">
        <v>151</v>
      </c>
      <c r="C522" s="308">
        <f t="shared" si="71"/>
        <v>276</v>
      </c>
      <c r="D522" s="308">
        <f t="shared" si="72"/>
        <v>143</v>
      </c>
      <c r="E522" s="308">
        <f t="shared" si="72"/>
        <v>133</v>
      </c>
      <c r="F522" s="308">
        <f t="shared" si="73"/>
        <v>276</v>
      </c>
      <c r="G522" s="308">
        <v>143</v>
      </c>
      <c r="H522" s="308">
        <v>133</v>
      </c>
      <c r="I522" s="423" t="s">
        <v>266</v>
      </c>
      <c r="J522" s="423" t="s">
        <v>266</v>
      </c>
      <c r="K522" s="423" t="s">
        <v>266</v>
      </c>
      <c r="L522" s="474">
        <v>111</v>
      </c>
      <c r="M522" s="148"/>
    </row>
    <row r="523" spans="1:13" s="228" customFormat="1" ht="14.25" customHeight="1">
      <c r="A523" s="252" t="s">
        <v>412</v>
      </c>
      <c r="B523" s="308">
        <v>149</v>
      </c>
      <c r="C523" s="308">
        <f t="shared" si="71"/>
        <v>298</v>
      </c>
      <c r="D523" s="308">
        <f t="shared" si="72"/>
        <v>152</v>
      </c>
      <c r="E523" s="308">
        <f t="shared" si="72"/>
        <v>146</v>
      </c>
      <c r="F523" s="308">
        <f t="shared" si="73"/>
        <v>298</v>
      </c>
      <c r="G523" s="308">
        <v>152</v>
      </c>
      <c r="H523" s="308">
        <v>146</v>
      </c>
      <c r="I523" s="423" t="s">
        <v>266</v>
      </c>
      <c r="J523" s="423" t="s">
        <v>266</v>
      </c>
      <c r="K523" s="423" t="s">
        <v>266</v>
      </c>
      <c r="L523" s="474">
        <v>92</v>
      </c>
      <c r="M523" s="148"/>
    </row>
    <row r="524" spans="1:13" s="228" customFormat="1" ht="14.25" customHeight="1">
      <c r="A524" s="252" t="s">
        <v>242</v>
      </c>
      <c r="B524" s="308">
        <v>89</v>
      </c>
      <c r="C524" s="308">
        <f t="shared" si="71"/>
        <v>152</v>
      </c>
      <c r="D524" s="308">
        <f t="shared" si="72"/>
        <v>73</v>
      </c>
      <c r="E524" s="308">
        <f t="shared" si="72"/>
        <v>79</v>
      </c>
      <c r="F524" s="308">
        <f t="shared" si="73"/>
        <v>152</v>
      </c>
      <c r="G524" s="308">
        <v>73</v>
      </c>
      <c r="H524" s="308">
        <v>79</v>
      </c>
      <c r="I524" s="423" t="s">
        <v>266</v>
      </c>
      <c r="J524" s="423" t="s">
        <v>266</v>
      </c>
      <c r="K524" s="423" t="s">
        <v>266</v>
      </c>
      <c r="L524" s="474">
        <v>62</v>
      </c>
      <c r="M524" s="148"/>
    </row>
    <row r="525" spans="1:13" s="228" customFormat="1" ht="14.25" customHeight="1">
      <c r="A525" s="252" t="s">
        <v>243</v>
      </c>
      <c r="B525" s="308">
        <v>170</v>
      </c>
      <c r="C525" s="308">
        <f t="shared" si="71"/>
        <v>320</v>
      </c>
      <c r="D525" s="308">
        <f t="shared" si="72"/>
        <v>166</v>
      </c>
      <c r="E525" s="308">
        <f t="shared" si="72"/>
        <v>154</v>
      </c>
      <c r="F525" s="308">
        <f t="shared" si="73"/>
        <v>320</v>
      </c>
      <c r="G525" s="308">
        <v>166</v>
      </c>
      <c r="H525" s="308">
        <v>154</v>
      </c>
      <c r="I525" s="423" t="s">
        <v>266</v>
      </c>
      <c r="J525" s="423" t="s">
        <v>266</v>
      </c>
      <c r="K525" s="423" t="s">
        <v>266</v>
      </c>
      <c r="L525" s="474">
        <v>112</v>
      </c>
      <c r="M525" s="148"/>
    </row>
    <row r="526" spans="1:13" s="228" customFormat="1" ht="14.25" customHeight="1">
      <c r="A526" s="252" t="s">
        <v>413</v>
      </c>
      <c r="B526" s="308">
        <v>126</v>
      </c>
      <c r="C526" s="308">
        <f t="shared" si="71"/>
        <v>234</v>
      </c>
      <c r="D526" s="308">
        <f t="shared" si="72"/>
        <v>120</v>
      </c>
      <c r="E526" s="308">
        <f t="shared" si="72"/>
        <v>114</v>
      </c>
      <c r="F526" s="308">
        <f t="shared" si="73"/>
        <v>234</v>
      </c>
      <c r="G526" s="308">
        <v>120</v>
      </c>
      <c r="H526" s="308">
        <v>114</v>
      </c>
      <c r="I526" s="423" t="s">
        <v>266</v>
      </c>
      <c r="J526" s="423" t="s">
        <v>266</v>
      </c>
      <c r="K526" s="423" t="s">
        <v>266</v>
      </c>
      <c r="L526" s="474">
        <v>96</v>
      </c>
      <c r="M526" s="148"/>
    </row>
    <row r="527" spans="1:13" s="228" customFormat="1" ht="14.25" customHeight="1">
      <c r="A527" s="252" t="s">
        <v>414</v>
      </c>
      <c r="B527" s="308">
        <v>74</v>
      </c>
      <c r="C527" s="308">
        <f t="shared" si="71"/>
        <v>153</v>
      </c>
      <c r="D527" s="308">
        <f t="shared" si="72"/>
        <v>71</v>
      </c>
      <c r="E527" s="308">
        <f t="shared" si="72"/>
        <v>82</v>
      </c>
      <c r="F527" s="308">
        <f t="shared" si="73"/>
        <v>153</v>
      </c>
      <c r="G527" s="308">
        <v>71</v>
      </c>
      <c r="H527" s="308">
        <v>82</v>
      </c>
      <c r="I527" s="423" t="s">
        <v>266</v>
      </c>
      <c r="J527" s="423" t="s">
        <v>266</v>
      </c>
      <c r="K527" s="423" t="s">
        <v>266</v>
      </c>
      <c r="L527" s="474">
        <v>45</v>
      </c>
      <c r="M527" s="148"/>
    </row>
    <row r="528" spans="1:13" s="228" customFormat="1" ht="14.25" customHeight="1">
      <c r="A528" s="252" t="s">
        <v>415</v>
      </c>
      <c r="B528" s="308">
        <v>117</v>
      </c>
      <c r="C528" s="308">
        <f t="shared" si="71"/>
        <v>189</v>
      </c>
      <c r="D528" s="308">
        <f t="shared" si="72"/>
        <v>106</v>
      </c>
      <c r="E528" s="308">
        <f t="shared" si="72"/>
        <v>83</v>
      </c>
      <c r="F528" s="308">
        <f t="shared" si="73"/>
        <v>189</v>
      </c>
      <c r="G528" s="308">
        <v>106</v>
      </c>
      <c r="H528" s="308">
        <v>83</v>
      </c>
      <c r="I528" s="423" t="s">
        <v>266</v>
      </c>
      <c r="J528" s="423" t="s">
        <v>266</v>
      </c>
      <c r="K528" s="423" t="s">
        <v>266</v>
      </c>
      <c r="L528" s="474">
        <v>69</v>
      </c>
      <c r="M528" s="148"/>
    </row>
    <row r="529" spans="1:13" s="228" customFormat="1" ht="14.25" customHeight="1">
      <c r="A529" s="252" t="s">
        <v>416</v>
      </c>
      <c r="B529" s="308">
        <v>279</v>
      </c>
      <c r="C529" s="308">
        <f t="shared" si="71"/>
        <v>463</v>
      </c>
      <c r="D529" s="308">
        <f t="shared" si="72"/>
        <v>237</v>
      </c>
      <c r="E529" s="308">
        <f t="shared" si="72"/>
        <v>226</v>
      </c>
      <c r="F529" s="308">
        <f t="shared" si="73"/>
        <v>463</v>
      </c>
      <c r="G529" s="308">
        <v>237</v>
      </c>
      <c r="H529" s="308">
        <v>226</v>
      </c>
      <c r="I529" s="423" t="s">
        <v>266</v>
      </c>
      <c r="J529" s="423" t="s">
        <v>266</v>
      </c>
      <c r="K529" s="423" t="s">
        <v>266</v>
      </c>
      <c r="L529" s="474">
        <v>171</v>
      </c>
      <c r="M529" s="148"/>
    </row>
    <row r="530" spans="1:13" s="228" customFormat="1" ht="14.25" customHeight="1">
      <c r="A530" s="252" t="s">
        <v>417</v>
      </c>
      <c r="B530" s="308">
        <v>183</v>
      </c>
      <c r="C530" s="308">
        <f t="shared" si="71"/>
        <v>384</v>
      </c>
      <c r="D530" s="308">
        <f t="shared" si="72"/>
        <v>203</v>
      </c>
      <c r="E530" s="308">
        <f t="shared" si="72"/>
        <v>181</v>
      </c>
      <c r="F530" s="308">
        <f t="shared" si="73"/>
        <v>384</v>
      </c>
      <c r="G530" s="308">
        <v>203</v>
      </c>
      <c r="H530" s="308">
        <v>181</v>
      </c>
      <c r="I530" s="423" t="s">
        <v>266</v>
      </c>
      <c r="J530" s="423" t="s">
        <v>266</v>
      </c>
      <c r="K530" s="423" t="s">
        <v>266</v>
      </c>
      <c r="L530" s="474">
        <v>110</v>
      </c>
      <c r="M530" s="148"/>
    </row>
    <row r="531" spans="1:13" s="228" customFormat="1" ht="14.25" customHeight="1">
      <c r="A531" s="252" t="s">
        <v>418</v>
      </c>
      <c r="B531" s="308">
        <v>184</v>
      </c>
      <c r="C531" s="308">
        <f t="shared" si="71"/>
        <v>304</v>
      </c>
      <c r="D531" s="308">
        <f t="shared" si="72"/>
        <v>167</v>
      </c>
      <c r="E531" s="308">
        <f t="shared" si="72"/>
        <v>137</v>
      </c>
      <c r="F531" s="308">
        <f t="shared" si="73"/>
        <v>304</v>
      </c>
      <c r="G531" s="308">
        <v>167</v>
      </c>
      <c r="H531" s="308">
        <v>137</v>
      </c>
      <c r="I531" s="423" t="s">
        <v>266</v>
      </c>
      <c r="J531" s="423" t="s">
        <v>266</v>
      </c>
      <c r="K531" s="423" t="s">
        <v>266</v>
      </c>
      <c r="L531" s="474">
        <v>80</v>
      </c>
      <c r="M531" s="148"/>
    </row>
    <row r="532" spans="1:13" s="228" customFormat="1" ht="14.25" customHeight="1">
      <c r="A532" s="252" t="s">
        <v>419</v>
      </c>
      <c r="B532" s="308">
        <v>201</v>
      </c>
      <c r="C532" s="308">
        <f t="shared" si="71"/>
        <v>312</v>
      </c>
      <c r="D532" s="308">
        <f t="shared" si="72"/>
        <v>156</v>
      </c>
      <c r="E532" s="308">
        <f t="shared" si="72"/>
        <v>156</v>
      </c>
      <c r="F532" s="308">
        <f t="shared" si="73"/>
        <v>312</v>
      </c>
      <c r="G532" s="308">
        <v>156</v>
      </c>
      <c r="H532" s="308">
        <v>156</v>
      </c>
      <c r="I532" s="423" t="s">
        <v>266</v>
      </c>
      <c r="J532" s="423" t="s">
        <v>266</v>
      </c>
      <c r="K532" s="423" t="s">
        <v>266</v>
      </c>
      <c r="L532" s="474">
        <v>101</v>
      </c>
      <c r="M532" s="148"/>
    </row>
    <row r="533" spans="1:13" s="228" customFormat="1" ht="14.25" customHeight="1">
      <c r="A533" s="252" t="s">
        <v>420</v>
      </c>
      <c r="B533" s="308">
        <v>117</v>
      </c>
      <c r="C533" s="308">
        <f t="shared" si="71"/>
        <v>203</v>
      </c>
      <c r="D533" s="308">
        <f t="shared" si="72"/>
        <v>115</v>
      </c>
      <c r="E533" s="308">
        <f t="shared" si="72"/>
        <v>88</v>
      </c>
      <c r="F533" s="308">
        <f t="shared" si="73"/>
        <v>203</v>
      </c>
      <c r="G533" s="308">
        <v>115</v>
      </c>
      <c r="H533" s="308">
        <v>88</v>
      </c>
      <c r="I533" s="423" t="s">
        <v>266</v>
      </c>
      <c r="J533" s="423" t="s">
        <v>266</v>
      </c>
      <c r="K533" s="423" t="s">
        <v>266</v>
      </c>
      <c r="L533" s="474">
        <v>30</v>
      </c>
      <c r="M533" s="148"/>
    </row>
    <row r="534" spans="1:13" s="228" customFormat="1" ht="14.25" customHeight="1">
      <c r="A534" s="252" t="s">
        <v>421</v>
      </c>
      <c r="B534" s="308">
        <v>293</v>
      </c>
      <c r="C534" s="308">
        <f t="shared" si="71"/>
        <v>520</v>
      </c>
      <c r="D534" s="308">
        <f t="shared" si="72"/>
        <v>290</v>
      </c>
      <c r="E534" s="308">
        <f t="shared" si="72"/>
        <v>230</v>
      </c>
      <c r="F534" s="308">
        <f t="shared" si="73"/>
        <v>520</v>
      </c>
      <c r="G534" s="308">
        <v>290</v>
      </c>
      <c r="H534" s="308">
        <v>230</v>
      </c>
      <c r="I534" s="423" t="s">
        <v>266</v>
      </c>
      <c r="J534" s="423" t="s">
        <v>266</v>
      </c>
      <c r="K534" s="423" t="s">
        <v>266</v>
      </c>
      <c r="L534" s="474">
        <v>131</v>
      </c>
      <c r="M534" s="148"/>
    </row>
    <row r="535" spans="1:13" s="228" customFormat="1" ht="14.25" customHeight="1">
      <c r="A535" s="252" t="s">
        <v>422</v>
      </c>
      <c r="B535" s="308">
        <v>377</v>
      </c>
      <c r="C535" s="308">
        <f t="shared" si="71"/>
        <v>682</v>
      </c>
      <c r="D535" s="308">
        <f t="shared" si="72"/>
        <v>353</v>
      </c>
      <c r="E535" s="308">
        <f t="shared" si="72"/>
        <v>329</v>
      </c>
      <c r="F535" s="308">
        <f t="shared" si="73"/>
        <v>682</v>
      </c>
      <c r="G535" s="308">
        <v>353</v>
      </c>
      <c r="H535" s="308">
        <v>329</v>
      </c>
      <c r="I535" s="423" t="s">
        <v>266</v>
      </c>
      <c r="J535" s="423" t="s">
        <v>266</v>
      </c>
      <c r="K535" s="423" t="s">
        <v>266</v>
      </c>
      <c r="L535" s="474">
        <v>209</v>
      </c>
      <c r="M535" s="148"/>
    </row>
    <row r="536" spans="1:13" s="228" customFormat="1" ht="14.25" customHeight="1">
      <c r="A536" s="252" t="s">
        <v>423</v>
      </c>
      <c r="B536" s="308">
        <v>150</v>
      </c>
      <c r="C536" s="308">
        <f t="shared" si="71"/>
        <v>289</v>
      </c>
      <c r="D536" s="308">
        <f t="shared" si="72"/>
        <v>139</v>
      </c>
      <c r="E536" s="308">
        <f t="shared" si="72"/>
        <v>150</v>
      </c>
      <c r="F536" s="308">
        <f t="shared" si="73"/>
        <v>289</v>
      </c>
      <c r="G536" s="308">
        <v>139</v>
      </c>
      <c r="H536" s="308">
        <v>150</v>
      </c>
      <c r="I536" s="423" t="s">
        <v>266</v>
      </c>
      <c r="J536" s="423" t="s">
        <v>266</v>
      </c>
      <c r="K536" s="423" t="s">
        <v>266</v>
      </c>
      <c r="L536" s="474">
        <v>79</v>
      </c>
      <c r="M536" s="148"/>
    </row>
    <row r="537" spans="1:13" s="228" customFormat="1" ht="14.25" customHeight="1">
      <c r="A537" s="252" t="s">
        <v>424</v>
      </c>
      <c r="B537" s="308">
        <v>299</v>
      </c>
      <c r="C537" s="308">
        <f t="shared" si="71"/>
        <v>665</v>
      </c>
      <c r="D537" s="308">
        <f t="shared" si="72"/>
        <v>328</v>
      </c>
      <c r="E537" s="308">
        <f t="shared" si="72"/>
        <v>337</v>
      </c>
      <c r="F537" s="308">
        <f t="shared" si="73"/>
        <v>665</v>
      </c>
      <c r="G537" s="308">
        <v>328</v>
      </c>
      <c r="H537" s="308">
        <v>337</v>
      </c>
      <c r="I537" s="423" t="s">
        <v>266</v>
      </c>
      <c r="J537" s="423" t="s">
        <v>266</v>
      </c>
      <c r="K537" s="423" t="s">
        <v>266</v>
      </c>
      <c r="L537" s="474">
        <v>160</v>
      </c>
      <c r="M537" s="148"/>
    </row>
    <row r="538" spans="1:13" s="228" customFormat="1" ht="14.25" customHeight="1" thickBot="1">
      <c r="A538" s="240" t="s">
        <v>425</v>
      </c>
      <c r="B538" s="309">
        <v>163</v>
      </c>
      <c r="C538" s="309">
        <f t="shared" si="71"/>
        <v>272</v>
      </c>
      <c r="D538" s="309">
        <f t="shared" si="72"/>
        <v>157</v>
      </c>
      <c r="E538" s="309">
        <f t="shared" si="72"/>
        <v>115</v>
      </c>
      <c r="F538" s="309">
        <f t="shared" si="73"/>
        <v>272</v>
      </c>
      <c r="G538" s="309">
        <v>157</v>
      </c>
      <c r="H538" s="309">
        <v>115</v>
      </c>
      <c r="I538" s="426" t="s">
        <v>266</v>
      </c>
      <c r="J538" s="426" t="s">
        <v>266</v>
      </c>
      <c r="K538" s="426" t="s">
        <v>266</v>
      </c>
      <c r="L538" s="497">
        <v>61</v>
      </c>
      <c r="M538" s="151"/>
    </row>
    <row r="539" spans="1:13" s="433" customFormat="1" ht="12" customHeight="1">
      <c r="A539" s="688" t="s">
        <v>846</v>
      </c>
      <c r="B539" s="429"/>
      <c r="C539" s="430"/>
      <c r="D539" s="430"/>
      <c r="E539" s="430"/>
      <c r="F539" s="430"/>
      <c r="G539" s="971" t="s">
        <v>811</v>
      </c>
      <c r="H539" s="971"/>
      <c r="I539" s="971"/>
      <c r="J539" s="971"/>
      <c r="K539" s="430"/>
      <c r="L539" s="431"/>
      <c r="M539" s="432"/>
    </row>
    <row r="540" spans="1:13" s="433" customFormat="1" ht="12" customHeight="1">
      <c r="A540" s="428" t="s">
        <v>864</v>
      </c>
      <c r="B540" s="429"/>
      <c r="C540" s="430"/>
      <c r="D540" s="430"/>
      <c r="E540" s="430"/>
      <c r="F540" s="430"/>
      <c r="G540" s="691" t="s">
        <v>828</v>
      </c>
      <c r="H540" s="691"/>
      <c r="I540" s="691"/>
      <c r="J540" s="691"/>
      <c r="K540" s="430"/>
      <c r="L540" s="431"/>
      <c r="M540" s="432"/>
    </row>
    <row r="541" spans="1:13" s="433" customFormat="1" ht="12" customHeight="1">
      <c r="A541" s="428" t="s">
        <v>848</v>
      </c>
      <c r="B541" s="429"/>
      <c r="C541" s="430"/>
      <c r="D541" s="430"/>
      <c r="E541" s="430"/>
      <c r="F541" s="430"/>
      <c r="G541" s="691"/>
      <c r="H541" s="691"/>
      <c r="I541" s="691"/>
      <c r="J541" s="691"/>
      <c r="K541" s="430"/>
      <c r="L541" s="431"/>
      <c r="M541" s="432"/>
    </row>
    <row r="542" spans="1:13" s="433" customFormat="1" ht="12" customHeight="1">
      <c r="A542" s="434" t="s">
        <v>849</v>
      </c>
      <c r="B542" s="435"/>
      <c r="C542" s="435"/>
      <c r="D542" s="435"/>
      <c r="E542" s="435"/>
      <c r="F542" s="435"/>
      <c r="G542" s="970" t="s">
        <v>878</v>
      </c>
      <c r="H542" s="970"/>
      <c r="I542" s="970"/>
      <c r="J542" s="970"/>
      <c r="K542" s="970"/>
      <c r="L542" s="970"/>
      <c r="M542" s="434"/>
    </row>
    <row r="543" ht="15" customHeight="1"/>
    <row r="544" spans="3:13" ht="15" customHeight="1">
      <c r="C544" s="223"/>
      <c r="L544" s="223"/>
      <c r="M544" s="223"/>
    </row>
  </sheetData>
  <sheetProtection/>
  <mergeCells count="56">
    <mergeCell ref="L7:L10"/>
    <mergeCell ref="G40:J40"/>
    <mergeCell ref="G43:L43"/>
    <mergeCell ref="A46:F46"/>
    <mergeCell ref="G46:M46"/>
    <mergeCell ref="L50:L53"/>
    <mergeCell ref="A176:F176"/>
    <mergeCell ref="G176:M176"/>
    <mergeCell ref="G170:J170"/>
    <mergeCell ref="G173:L173"/>
    <mergeCell ref="G84:J84"/>
    <mergeCell ref="G87:L87"/>
    <mergeCell ref="A90:F90"/>
    <mergeCell ref="G90:M90"/>
    <mergeCell ref="L94:L97"/>
    <mergeCell ref="L180:L183"/>
    <mergeCell ref="G213:J213"/>
    <mergeCell ref="G216:L216"/>
    <mergeCell ref="G127:J127"/>
    <mergeCell ref="G130:L130"/>
    <mergeCell ref="L137:L140"/>
    <mergeCell ref="G260:L260"/>
    <mergeCell ref="A263:F263"/>
    <mergeCell ref="G263:M263"/>
    <mergeCell ref="L267:L270"/>
    <mergeCell ref="A219:F219"/>
    <mergeCell ref="G219:M219"/>
    <mergeCell ref="L223:L226"/>
    <mergeCell ref="G257:J257"/>
    <mergeCell ref="G343:J343"/>
    <mergeCell ref="G346:L346"/>
    <mergeCell ref="A349:F349"/>
    <mergeCell ref="G349:M349"/>
    <mergeCell ref="L353:L356"/>
    <mergeCell ref="G300:J300"/>
    <mergeCell ref="G303:L303"/>
    <mergeCell ref="A306:F306"/>
    <mergeCell ref="G306:M306"/>
    <mergeCell ref="L310:L313"/>
    <mergeCell ref="G438:J438"/>
    <mergeCell ref="G441:L441"/>
    <mergeCell ref="A444:F444"/>
    <mergeCell ref="G444:M444"/>
    <mergeCell ref="L447:L450"/>
    <mergeCell ref="G386:J386"/>
    <mergeCell ref="G389:L389"/>
    <mergeCell ref="A392:F392"/>
    <mergeCell ref="G392:M392"/>
    <mergeCell ref="L396:L399"/>
    <mergeCell ref="G491:L491"/>
    <mergeCell ref="G539:J539"/>
    <mergeCell ref="G542:L542"/>
    <mergeCell ref="G488:J488"/>
    <mergeCell ref="A494:F494"/>
    <mergeCell ref="G494:M494"/>
    <mergeCell ref="L498:L501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95" r:id="rId3"/>
  <rowBreaks count="11" manualBreakCount="11">
    <brk id="43" max="12" man="1"/>
    <brk id="87" max="12" man="1"/>
    <brk id="130" max="12" man="1"/>
    <brk id="173" max="12" man="1"/>
    <brk id="216" max="12" man="1"/>
    <brk id="260" max="12" man="1"/>
    <brk id="303" max="12" man="1"/>
    <brk id="346" max="12" man="1"/>
    <brk id="389" max="12" man="1"/>
    <brk id="441" max="12" man="1"/>
    <brk id="491" max="12" man="1"/>
  </rowBreaks>
  <ignoredErrors>
    <ignoredError sqref="L143 B284:E284" formulaRange="1"/>
    <ignoredError sqref="F519 C51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view="pageBreakPreview" zoomScaleNormal="90" zoomScaleSheetLayoutView="100" zoomScalePageLayoutView="0" workbookViewId="0" topLeftCell="A1">
      <selection activeCell="N1" sqref="N1"/>
    </sheetView>
  </sheetViews>
  <sheetFormatPr defaultColWidth="0" defaultRowHeight="0" customHeight="1" zeroHeight="1"/>
  <cols>
    <col min="1" max="1" width="11.75390625" style="205" customWidth="1"/>
    <col min="2" max="13" width="10.50390625" style="154" customWidth="1"/>
    <col min="14" max="14" width="11.75390625" style="211" customWidth="1"/>
    <col min="15" max="15" width="10.625" style="205" hidden="1" customWidth="1"/>
    <col min="16" max="16" width="0" style="205" hidden="1" customWidth="1"/>
    <col min="17" max="17" width="10.625" style="205" hidden="1" customWidth="1"/>
    <col min="18" max="18" width="0" style="205" hidden="1" customWidth="1"/>
    <col min="19" max="19" width="10.625" style="205" hidden="1" customWidth="1"/>
    <col min="20" max="20" width="0" style="205" hidden="1" customWidth="1"/>
    <col min="21" max="21" width="10.625" style="205" hidden="1" customWidth="1"/>
    <col min="22" max="22" width="0" style="205" hidden="1" customWidth="1"/>
    <col min="23" max="23" width="10.625" style="205" hidden="1" customWidth="1"/>
    <col min="24" max="24" width="0" style="205" hidden="1" customWidth="1"/>
    <col min="25" max="25" width="10.625" style="205" hidden="1" customWidth="1"/>
    <col min="26" max="26" width="0" style="205" hidden="1" customWidth="1"/>
    <col min="27" max="27" width="10.625" style="205" hidden="1" customWidth="1"/>
    <col min="28" max="28" width="0" style="205" hidden="1" customWidth="1"/>
    <col min="29" max="29" width="10.625" style="205" hidden="1" customWidth="1"/>
    <col min="30" max="30" width="0" style="205" hidden="1" customWidth="1"/>
    <col min="31" max="31" width="10.625" style="205" hidden="1" customWidth="1"/>
    <col min="32" max="16384" width="0" style="205" hidden="1" customWidth="1"/>
  </cols>
  <sheetData>
    <row r="1" spans="1:14" s="753" customFormat="1" ht="12" customHeight="1">
      <c r="A1" s="751" t="s">
        <v>845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18" t="s">
        <v>244</v>
      </c>
    </row>
    <row r="2" spans="1:14" s="199" customFormat="1" ht="12" customHeight="1">
      <c r="A2" s="197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98"/>
    </row>
    <row r="3" spans="1:14" s="200" customFormat="1" ht="27.75" customHeight="1">
      <c r="A3" s="956" t="s">
        <v>759</v>
      </c>
      <c r="B3" s="956"/>
      <c r="C3" s="956"/>
      <c r="D3" s="956"/>
      <c r="E3" s="956"/>
      <c r="F3" s="956"/>
      <c r="G3" s="956"/>
      <c r="H3" s="988" t="s">
        <v>760</v>
      </c>
      <c r="I3" s="988"/>
      <c r="J3" s="988"/>
      <c r="K3" s="988"/>
      <c r="L3" s="988"/>
      <c r="M3" s="988"/>
      <c r="N3" s="988"/>
    </row>
    <row r="4" spans="1:14" s="204" customFormat="1" ht="12" customHeigh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14" s="712" customFormat="1" ht="12" customHeight="1" thickBot="1">
      <c r="A5" s="712" t="s">
        <v>885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13" t="s">
        <v>13</v>
      </c>
    </row>
    <row r="6" spans="1:14" s="207" customFormat="1" ht="15" customHeight="1">
      <c r="A6" s="502"/>
      <c r="B6" s="984">
        <v>2015</v>
      </c>
      <c r="C6" s="985"/>
      <c r="D6" s="984">
        <v>2016</v>
      </c>
      <c r="E6" s="985"/>
      <c r="F6" s="984">
        <v>2017</v>
      </c>
      <c r="G6" s="985"/>
      <c r="H6" s="984">
        <v>2018</v>
      </c>
      <c r="I6" s="985"/>
      <c r="J6" s="984">
        <v>2019</v>
      </c>
      <c r="K6" s="985"/>
      <c r="L6" s="984">
        <v>2020</v>
      </c>
      <c r="M6" s="985"/>
      <c r="N6" s="503"/>
    </row>
    <row r="7" spans="1:14" s="207" customFormat="1" ht="15" customHeight="1">
      <c r="A7" s="504" t="s">
        <v>659</v>
      </c>
      <c r="B7" s="505" t="s">
        <v>660</v>
      </c>
      <c r="C7" s="506" t="s">
        <v>662</v>
      </c>
      <c r="D7" s="505" t="s">
        <v>663</v>
      </c>
      <c r="E7" s="506" t="s">
        <v>661</v>
      </c>
      <c r="F7" s="505" t="s">
        <v>660</v>
      </c>
      <c r="G7" s="506" t="s">
        <v>662</v>
      </c>
      <c r="H7" s="505" t="s">
        <v>660</v>
      </c>
      <c r="I7" s="506" t="s">
        <v>664</v>
      </c>
      <c r="J7" s="505" t="s">
        <v>933</v>
      </c>
      <c r="K7" s="505" t="s">
        <v>934</v>
      </c>
      <c r="L7" s="505" t="s">
        <v>935</v>
      </c>
      <c r="M7" s="506" t="s">
        <v>936</v>
      </c>
      <c r="N7" s="507" t="s">
        <v>245</v>
      </c>
    </row>
    <row r="8" spans="1:14" s="207" customFormat="1" ht="15" customHeight="1">
      <c r="A8" s="508"/>
      <c r="B8" s="509" t="s">
        <v>36</v>
      </c>
      <c r="C8" s="510" t="s">
        <v>246</v>
      </c>
      <c r="D8" s="509" t="s">
        <v>36</v>
      </c>
      <c r="E8" s="510" t="s">
        <v>246</v>
      </c>
      <c r="F8" s="509" t="s">
        <v>36</v>
      </c>
      <c r="G8" s="510" t="s">
        <v>246</v>
      </c>
      <c r="H8" s="509" t="s">
        <v>36</v>
      </c>
      <c r="I8" s="510" t="s">
        <v>246</v>
      </c>
      <c r="J8" s="509" t="s">
        <v>36</v>
      </c>
      <c r="K8" s="509" t="s">
        <v>937</v>
      </c>
      <c r="L8" s="509" t="s">
        <v>36</v>
      </c>
      <c r="M8" s="510" t="s">
        <v>246</v>
      </c>
      <c r="N8" s="511"/>
    </row>
    <row r="9" spans="1:14" s="208" customFormat="1" ht="24" customHeight="1">
      <c r="A9" s="512" t="s">
        <v>665</v>
      </c>
      <c r="B9" s="513">
        <v>104754</v>
      </c>
      <c r="C9" s="514">
        <f aca="true" t="shared" si="0" ref="C9:I9">SUM(C10:C29)</f>
        <v>99.99999999999997</v>
      </c>
      <c r="D9" s="513">
        <f t="shared" si="0"/>
        <v>103873</v>
      </c>
      <c r="E9" s="514">
        <f t="shared" si="0"/>
        <v>99.99999999999999</v>
      </c>
      <c r="F9" s="513">
        <f t="shared" si="0"/>
        <v>103198</v>
      </c>
      <c r="G9" s="514">
        <f t="shared" si="0"/>
        <v>100</v>
      </c>
      <c r="H9" s="513">
        <f t="shared" si="0"/>
        <v>101990</v>
      </c>
      <c r="I9" s="515">
        <f t="shared" si="0"/>
        <v>99.99999999999999</v>
      </c>
      <c r="J9" s="853">
        <v>101114</v>
      </c>
      <c r="K9" s="515">
        <v>99.99999999999999</v>
      </c>
      <c r="L9" s="513">
        <f>SUM(L10:L29)</f>
        <v>100229</v>
      </c>
      <c r="M9" s="515">
        <f>SUM(M10:M29)</f>
        <v>99.99999999999999</v>
      </c>
      <c r="N9" s="932" t="s">
        <v>66</v>
      </c>
    </row>
    <row r="10" spans="1:14" s="209" customFormat="1" ht="24" customHeight="1">
      <c r="A10" s="517" t="s">
        <v>666</v>
      </c>
      <c r="B10" s="518">
        <f aca="true" t="shared" si="1" ref="B10:B29">SUM(B42,B74)</f>
        <v>3624</v>
      </c>
      <c r="C10" s="519">
        <v>3.4595337648204363</v>
      </c>
      <c r="D10" s="518">
        <f aca="true" t="shared" si="2" ref="D10:D29">SUM(D42,D74)</f>
        <v>3388</v>
      </c>
      <c r="E10" s="519">
        <f>D10/$D$9*100</f>
        <v>3.261675315048184</v>
      </c>
      <c r="F10" s="518">
        <v>3217</v>
      </c>
      <c r="G10" s="519">
        <f aca="true" t="shared" si="3" ref="G10:G29">F10/$F$9*100</f>
        <v>3.117308474970445</v>
      </c>
      <c r="H10" s="518">
        <v>2983</v>
      </c>
      <c r="I10" s="369">
        <f aca="true" t="shared" si="4" ref="I10:I29">H10/$H$9*100</f>
        <v>2.9247965486812433</v>
      </c>
      <c r="J10" s="854">
        <v>2734</v>
      </c>
      <c r="K10" s="369">
        <v>2.7038787902763217</v>
      </c>
      <c r="L10" s="518">
        <v>2523</v>
      </c>
      <c r="M10" s="519">
        <f>L10/$L$9*100</f>
        <v>2.517235530634846</v>
      </c>
      <c r="N10" s="520" t="s">
        <v>248</v>
      </c>
    </row>
    <row r="11" spans="1:14" s="209" customFormat="1" ht="24" customHeight="1">
      <c r="A11" s="517" t="s">
        <v>667</v>
      </c>
      <c r="B11" s="518">
        <f t="shared" si="1"/>
        <v>4207</v>
      </c>
      <c r="C11" s="519">
        <v>4.016075758443591</v>
      </c>
      <c r="D11" s="518">
        <f t="shared" si="2"/>
        <v>4172</v>
      </c>
      <c r="E11" s="519">
        <f aca="true" t="shared" si="5" ref="E11:E29">D11/$D$9*100</f>
        <v>4.016443156546937</v>
      </c>
      <c r="F11" s="518">
        <v>4085</v>
      </c>
      <c r="G11" s="519">
        <f t="shared" si="3"/>
        <v>3.9584100467063315</v>
      </c>
      <c r="H11" s="518">
        <v>3887</v>
      </c>
      <c r="I11" s="369">
        <f t="shared" si="4"/>
        <v>3.811157956662418</v>
      </c>
      <c r="J11" s="854">
        <v>3802</v>
      </c>
      <c r="K11" s="369">
        <v>3.7601123484383963</v>
      </c>
      <c r="L11" s="518">
        <v>3614</v>
      </c>
      <c r="M11" s="519">
        <f aca="true" t="shared" si="6" ref="M11:M29">L11/$L$9*100</f>
        <v>3.6057428488760737</v>
      </c>
      <c r="N11" s="521" t="s">
        <v>668</v>
      </c>
    </row>
    <row r="12" spans="1:14" s="209" customFormat="1" ht="24" customHeight="1">
      <c r="A12" s="517" t="s">
        <v>669</v>
      </c>
      <c r="B12" s="518">
        <f t="shared" si="1"/>
        <v>4552</v>
      </c>
      <c r="C12" s="519">
        <v>4.34541879069057</v>
      </c>
      <c r="D12" s="518">
        <f t="shared" si="2"/>
        <v>4281</v>
      </c>
      <c r="E12" s="519">
        <f t="shared" si="5"/>
        <v>4.121378991653269</v>
      </c>
      <c r="F12" s="518">
        <v>4179</v>
      </c>
      <c r="G12" s="519">
        <f t="shared" si="3"/>
        <v>4.049497083276807</v>
      </c>
      <c r="H12" s="518">
        <v>4109</v>
      </c>
      <c r="I12" s="369">
        <f t="shared" si="4"/>
        <v>4.028826355525052</v>
      </c>
      <c r="J12" s="854">
        <v>3972</v>
      </c>
      <c r="K12" s="369">
        <v>3.9282394129398504</v>
      </c>
      <c r="L12" s="518">
        <v>3976</v>
      </c>
      <c r="M12" s="519">
        <f t="shared" si="6"/>
        <v>3.966915762902952</v>
      </c>
      <c r="N12" s="521" t="s">
        <v>670</v>
      </c>
    </row>
    <row r="13" spans="1:14" s="209" customFormat="1" ht="24" customHeight="1">
      <c r="A13" s="517" t="s">
        <v>671</v>
      </c>
      <c r="B13" s="518">
        <f t="shared" si="1"/>
        <v>6039</v>
      </c>
      <c r="C13" s="519">
        <v>5.764934990549287</v>
      </c>
      <c r="D13" s="518">
        <f t="shared" si="2"/>
        <v>5758</v>
      </c>
      <c r="E13" s="519">
        <f t="shared" si="5"/>
        <v>5.5433076930482414</v>
      </c>
      <c r="F13" s="518">
        <v>5419</v>
      </c>
      <c r="G13" s="519">
        <f t="shared" si="3"/>
        <v>5.251070757185216</v>
      </c>
      <c r="H13" s="518">
        <v>5014</v>
      </c>
      <c r="I13" s="369">
        <f t="shared" si="4"/>
        <v>4.916168251789391</v>
      </c>
      <c r="J13" s="854">
        <v>4697</v>
      </c>
      <c r="K13" s="369">
        <v>4.645251893901933</v>
      </c>
      <c r="L13" s="518">
        <v>4319</v>
      </c>
      <c r="M13" s="519">
        <f t="shared" si="6"/>
        <v>4.30913208751958</v>
      </c>
      <c r="N13" s="521" t="s">
        <v>671</v>
      </c>
    </row>
    <row r="14" spans="1:14" s="209" customFormat="1" ht="24" customHeight="1">
      <c r="A14" s="517" t="s">
        <v>672</v>
      </c>
      <c r="B14" s="518">
        <f t="shared" si="1"/>
        <v>5799</v>
      </c>
      <c r="C14" s="519">
        <v>5.535826794203563</v>
      </c>
      <c r="D14" s="518">
        <f t="shared" si="2"/>
        <v>5763</v>
      </c>
      <c r="E14" s="519">
        <f t="shared" si="5"/>
        <v>5.548121263465963</v>
      </c>
      <c r="F14" s="518">
        <v>5676</v>
      </c>
      <c r="G14" s="519">
        <f t="shared" si="3"/>
        <v>5.500106591213008</v>
      </c>
      <c r="H14" s="518">
        <v>5583</v>
      </c>
      <c r="I14" s="369">
        <f t="shared" si="4"/>
        <v>5.474066084910286</v>
      </c>
      <c r="J14" s="854">
        <v>5317</v>
      </c>
      <c r="K14" s="369">
        <v>5.258421187966058</v>
      </c>
      <c r="L14" s="518">
        <v>5077</v>
      </c>
      <c r="M14" s="519">
        <f t="shared" si="6"/>
        <v>5.065400233465364</v>
      </c>
      <c r="N14" s="521" t="s">
        <v>672</v>
      </c>
    </row>
    <row r="15" spans="1:14" s="209" customFormat="1" ht="24" customHeight="1">
      <c r="A15" s="517" t="s">
        <v>673</v>
      </c>
      <c r="B15" s="518">
        <f t="shared" si="1"/>
        <v>4729</v>
      </c>
      <c r="C15" s="519">
        <v>4.514386085495542</v>
      </c>
      <c r="D15" s="518">
        <f t="shared" si="2"/>
        <v>4644</v>
      </c>
      <c r="E15" s="519">
        <f t="shared" si="5"/>
        <v>4.47084420397986</v>
      </c>
      <c r="F15" s="518">
        <v>4555</v>
      </c>
      <c r="G15" s="519">
        <f t="shared" si="3"/>
        <v>4.413845229558713</v>
      </c>
      <c r="H15" s="518">
        <v>4475</v>
      </c>
      <c r="I15" s="369">
        <f t="shared" si="4"/>
        <v>4.3876850671634475</v>
      </c>
      <c r="J15" s="854">
        <v>4539</v>
      </c>
      <c r="K15" s="369">
        <v>4.488992622188817</v>
      </c>
      <c r="L15" s="518">
        <v>4451</v>
      </c>
      <c r="M15" s="519">
        <f t="shared" si="6"/>
        <v>4.440830498159216</v>
      </c>
      <c r="N15" s="521" t="s">
        <v>673</v>
      </c>
    </row>
    <row r="16" spans="1:14" s="209" customFormat="1" ht="24" customHeight="1">
      <c r="A16" s="517" t="s">
        <v>674</v>
      </c>
      <c r="B16" s="518">
        <f t="shared" si="1"/>
        <v>5649</v>
      </c>
      <c r="C16" s="519">
        <v>5.392634171487485</v>
      </c>
      <c r="D16" s="518">
        <f t="shared" si="2"/>
        <v>5180</v>
      </c>
      <c r="E16" s="519">
        <f t="shared" si="5"/>
        <v>4.98685895275962</v>
      </c>
      <c r="F16" s="518">
        <v>4840</v>
      </c>
      <c r="G16" s="519">
        <f t="shared" si="3"/>
        <v>4.690013372352177</v>
      </c>
      <c r="H16" s="518">
        <v>4482</v>
      </c>
      <c r="I16" s="369">
        <f t="shared" si="4"/>
        <v>4.394548485145602</v>
      </c>
      <c r="J16" s="854">
        <v>4293</v>
      </c>
      <c r="K16" s="369">
        <v>4.245702870027889</v>
      </c>
      <c r="L16" s="518">
        <v>4074</v>
      </c>
      <c r="M16" s="519">
        <f t="shared" si="6"/>
        <v>4.06469185565056</v>
      </c>
      <c r="N16" s="521" t="s">
        <v>674</v>
      </c>
    </row>
    <row r="17" spans="1:14" s="209" customFormat="1" ht="24" customHeight="1">
      <c r="A17" s="517" t="s">
        <v>675</v>
      </c>
      <c r="B17" s="518">
        <f t="shared" si="1"/>
        <v>6390</v>
      </c>
      <c r="C17" s="519">
        <v>6.100005727704909</v>
      </c>
      <c r="D17" s="518">
        <f t="shared" si="2"/>
        <v>6317</v>
      </c>
      <c r="E17" s="519">
        <f t="shared" si="5"/>
        <v>6.081464865749521</v>
      </c>
      <c r="F17" s="518">
        <v>6291</v>
      </c>
      <c r="G17" s="519">
        <f t="shared" si="3"/>
        <v>6.096048373030485</v>
      </c>
      <c r="H17" s="518">
        <v>6203</v>
      </c>
      <c r="I17" s="369">
        <f t="shared" si="4"/>
        <v>6.0819688204725955</v>
      </c>
      <c r="J17" s="854">
        <v>5776</v>
      </c>
      <c r="K17" s="369">
        <v>5.7123642621199835</v>
      </c>
      <c r="L17" s="518">
        <v>5387</v>
      </c>
      <c r="M17" s="519">
        <f t="shared" si="6"/>
        <v>5.374691955422083</v>
      </c>
      <c r="N17" s="521" t="s">
        <v>675</v>
      </c>
    </row>
    <row r="18" spans="1:14" s="209" customFormat="1" ht="24" customHeight="1">
      <c r="A18" s="517" t="s">
        <v>676</v>
      </c>
      <c r="B18" s="518">
        <f t="shared" si="1"/>
        <v>7754</v>
      </c>
      <c r="C18" s="519">
        <v>7.402103976936441</v>
      </c>
      <c r="D18" s="518">
        <f t="shared" si="2"/>
        <v>7357</v>
      </c>
      <c r="E18" s="519">
        <f t="shared" si="5"/>
        <v>7.082687512635623</v>
      </c>
      <c r="F18" s="518">
        <v>7070</v>
      </c>
      <c r="G18" s="519">
        <f t="shared" si="3"/>
        <v>6.850907963332623</v>
      </c>
      <c r="H18" s="518">
        <v>6580</v>
      </c>
      <c r="I18" s="369">
        <f t="shared" si="4"/>
        <v>6.451612903225806</v>
      </c>
      <c r="J18" s="854">
        <v>6322</v>
      </c>
      <c r="K18" s="369">
        <v>6.252348833989359</v>
      </c>
      <c r="L18" s="518">
        <v>6223</v>
      </c>
      <c r="M18" s="519">
        <f t="shared" si="6"/>
        <v>6.208781889473106</v>
      </c>
      <c r="N18" s="521" t="s">
        <v>676</v>
      </c>
    </row>
    <row r="19" spans="1:14" s="209" customFormat="1" ht="24" customHeight="1">
      <c r="A19" s="517" t="s">
        <v>677</v>
      </c>
      <c r="B19" s="518">
        <f t="shared" si="1"/>
        <v>8039</v>
      </c>
      <c r="C19" s="519">
        <v>7.6741699600969895</v>
      </c>
      <c r="D19" s="518">
        <f t="shared" si="2"/>
        <v>8194</v>
      </c>
      <c r="E19" s="519">
        <f t="shared" si="5"/>
        <v>7.888479200562225</v>
      </c>
      <c r="F19" s="518">
        <v>8107</v>
      </c>
      <c r="G19" s="519">
        <f t="shared" si="3"/>
        <v>7.855772398689897</v>
      </c>
      <c r="H19" s="518">
        <v>7907</v>
      </c>
      <c r="I19" s="369">
        <f t="shared" si="4"/>
        <v>7.752720854985783</v>
      </c>
      <c r="J19" s="854">
        <v>7888</v>
      </c>
      <c r="K19" s="369">
        <v>7.801095792867456</v>
      </c>
      <c r="L19" s="518">
        <v>7722</v>
      </c>
      <c r="M19" s="519">
        <f t="shared" si="6"/>
        <v>7.704357022418662</v>
      </c>
      <c r="N19" s="521" t="s">
        <v>677</v>
      </c>
    </row>
    <row r="20" spans="1:14" s="209" customFormat="1" ht="24" customHeight="1">
      <c r="A20" s="517" t="s">
        <v>678</v>
      </c>
      <c r="B20" s="518">
        <f t="shared" si="1"/>
        <v>8755</v>
      </c>
      <c r="C20" s="519">
        <v>8.357676079195068</v>
      </c>
      <c r="D20" s="518">
        <f t="shared" si="2"/>
        <v>8169</v>
      </c>
      <c r="E20" s="519">
        <f t="shared" si="5"/>
        <v>7.864411348473617</v>
      </c>
      <c r="F20" s="518">
        <v>7939</v>
      </c>
      <c r="G20" s="519">
        <f t="shared" si="3"/>
        <v>7.692978546095855</v>
      </c>
      <c r="H20" s="518">
        <v>8235</v>
      </c>
      <c r="I20" s="369">
        <f t="shared" si="4"/>
        <v>8.074321011863908</v>
      </c>
      <c r="J20" s="854">
        <v>8136</v>
      </c>
      <c r="K20" s="369">
        <v>8.046363510493107</v>
      </c>
      <c r="L20" s="518">
        <v>8112</v>
      </c>
      <c r="M20" s="519">
        <f t="shared" si="6"/>
        <v>8.093465962944856</v>
      </c>
      <c r="N20" s="521" t="s">
        <v>678</v>
      </c>
    </row>
    <row r="21" spans="1:14" s="209" customFormat="1" ht="24" customHeight="1">
      <c r="A21" s="517" t="s">
        <v>679</v>
      </c>
      <c r="B21" s="518">
        <f t="shared" si="1"/>
        <v>9141</v>
      </c>
      <c r="C21" s="519">
        <v>8.726158428317774</v>
      </c>
      <c r="D21" s="518">
        <f t="shared" si="2"/>
        <v>9643</v>
      </c>
      <c r="E21" s="519">
        <f t="shared" si="5"/>
        <v>9.283451907617957</v>
      </c>
      <c r="F21" s="518">
        <v>9811</v>
      </c>
      <c r="G21" s="519">
        <f t="shared" si="3"/>
        <v>9.506967189286614</v>
      </c>
      <c r="H21" s="518">
        <v>9544</v>
      </c>
      <c r="I21" s="369">
        <f t="shared" si="4"/>
        <v>9.357780174526914</v>
      </c>
      <c r="J21" s="854">
        <v>9475</v>
      </c>
      <c r="K21" s="369">
        <v>9.370611389125145</v>
      </c>
      <c r="L21" s="518">
        <v>9100</v>
      </c>
      <c r="M21" s="519">
        <f t="shared" si="6"/>
        <v>9.079208612277883</v>
      </c>
      <c r="N21" s="521" t="s">
        <v>679</v>
      </c>
    </row>
    <row r="22" spans="1:14" s="209" customFormat="1" ht="24" customHeight="1">
      <c r="A22" s="517" t="s">
        <v>680</v>
      </c>
      <c r="B22" s="518">
        <f t="shared" si="1"/>
        <v>7616</v>
      </c>
      <c r="C22" s="519">
        <v>7.27036676403765</v>
      </c>
      <c r="D22" s="518">
        <f t="shared" si="2"/>
        <v>8039</v>
      </c>
      <c r="E22" s="519">
        <f t="shared" si="5"/>
        <v>7.739258517612854</v>
      </c>
      <c r="F22" s="518">
        <v>8387</v>
      </c>
      <c r="G22" s="519">
        <f t="shared" si="3"/>
        <v>8.127095486346635</v>
      </c>
      <c r="H22" s="518">
        <v>8872</v>
      </c>
      <c r="I22" s="369">
        <f t="shared" si="4"/>
        <v>8.698892048240024</v>
      </c>
      <c r="J22" s="854">
        <v>9175</v>
      </c>
      <c r="K22" s="369">
        <v>9.0739165694167</v>
      </c>
      <c r="L22" s="518">
        <v>9440</v>
      </c>
      <c r="M22" s="519">
        <f t="shared" si="6"/>
        <v>9.418431791198156</v>
      </c>
      <c r="N22" s="521" t="s">
        <v>680</v>
      </c>
    </row>
    <row r="23" spans="1:14" s="209" customFormat="1" ht="24" customHeight="1">
      <c r="A23" s="517" t="s">
        <v>681</v>
      </c>
      <c r="B23" s="518">
        <f t="shared" si="1"/>
        <v>6568</v>
      </c>
      <c r="C23" s="519">
        <v>6.269927639994655</v>
      </c>
      <c r="D23" s="518">
        <f t="shared" si="2"/>
        <v>6815</v>
      </c>
      <c r="E23" s="519">
        <f t="shared" si="5"/>
        <v>6.560896479354597</v>
      </c>
      <c r="F23" s="518">
        <v>6870</v>
      </c>
      <c r="G23" s="519">
        <f t="shared" si="3"/>
        <v>6.657105757863524</v>
      </c>
      <c r="H23" s="518">
        <v>6814</v>
      </c>
      <c r="I23" s="369">
        <f t="shared" si="4"/>
        <v>6.68104716148642</v>
      </c>
      <c r="J23" s="854">
        <v>7059</v>
      </c>
      <c r="K23" s="369">
        <v>6.98122910773978</v>
      </c>
      <c r="L23" s="518">
        <v>7647</v>
      </c>
      <c r="M23" s="519">
        <f t="shared" si="6"/>
        <v>7.629528380009777</v>
      </c>
      <c r="N23" s="521" t="s">
        <v>681</v>
      </c>
    </row>
    <row r="24" spans="1:14" s="209" customFormat="1" ht="24" customHeight="1">
      <c r="A24" s="517" t="s">
        <v>682</v>
      </c>
      <c r="B24" s="518">
        <f t="shared" si="1"/>
        <v>5617</v>
      </c>
      <c r="C24" s="519">
        <v>5.362086411974722</v>
      </c>
      <c r="D24" s="518">
        <f t="shared" si="2"/>
        <v>5405</v>
      </c>
      <c r="E24" s="519">
        <f t="shared" si="5"/>
        <v>5.203469621557093</v>
      </c>
      <c r="F24" s="518">
        <v>5346</v>
      </c>
      <c r="G24" s="519">
        <f t="shared" si="3"/>
        <v>5.180332952188996</v>
      </c>
      <c r="H24" s="518">
        <v>5535</v>
      </c>
      <c r="I24" s="369">
        <f t="shared" si="4"/>
        <v>5.427002647318364</v>
      </c>
      <c r="J24" s="854">
        <v>5816</v>
      </c>
      <c r="K24" s="369">
        <v>5.751923571414443</v>
      </c>
      <c r="L24" s="518">
        <v>6279</v>
      </c>
      <c r="M24" s="519">
        <f t="shared" si="6"/>
        <v>6.26465394247174</v>
      </c>
      <c r="N24" s="521" t="s">
        <v>682</v>
      </c>
    </row>
    <row r="25" spans="1:14" s="209" customFormat="1" ht="24" customHeight="1">
      <c r="A25" s="517" t="s">
        <v>683</v>
      </c>
      <c r="B25" s="518">
        <f t="shared" si="1"/>
        <v>4929</v>
      </c>
      <c r="C25" s="519">
        <v>4.705309582450312</v>
      </c>
      <c r="D25" s="518">
        <f t="shared" si="2"/>
        <v>5009</v>
      </c>
      <c r="E25" s="519">
        <f t="shared" si="5"/>
        <v>4.82223484447354</v>
      </c>
      <c r="F25" s="518">
        <v>5312</v>
      </c>
      <c r="G25" s="519">
        <f t="shared" si="3"/>
        <v>5.147386577259249</v>
      </c>
      <c r="H25" s="518">
        <v>5208</v>
      </c>
      <c r="I25" s="369">
        <f t="shared" si="4"/>
        <v>5.106382978723404</v>
      </c>
      <c r="J25" s="854">
        <v>5131</v>
      </c>
      <c r="K25" s="369">
        <v>5.07447039974682</v>
      </c>
      <c r="L25" s="518">
        <v>5000</v>
      </c>
      <c r="M25" s="519">
        <f t="shared" si="6"/>
        <v>4.988576160592244</v>
      </c>
      <c r="N25" s="521" t="s">
        <v>683</v>
      </c>
    </row>
    <row r="26" spans="1:14" s="209" customFormat="1" ht="24" customHeight="1">
      <c r="A26" s="517" t="s">
        <v>684</v>
      </c>
      <c r="B26" s="518">
        <f t="shared" si="1"/>
        <v>3275</v>
      </c>
      <c r="C26" s="519">
        <v>3.126372262634362</v>
      </c>
      <c r="D26" s="518">
        <f t="shared" si="2"/>
        <v>3511</v>
      </c>
      <c r="E26" s="519">
        <f t="shared" si="5"/>
        <v>3.3800891473241363</v>
      </c>
      <c r="F26" s="518">
        <v>3644</v>
      </c>
      <c r="G26" s="519">
        <f t="shared" si="3"/>
        <v>3.53107618364697</v>
      </c>
      <c r="H26" s="518">
        <v>3905</v>
      </c>
      <c r="I26" s="369">
        <f t="shared" si="4"/>
        <v>3.828806745759388</v>
      </c>
      <c r="J26" s="854">
        <v>4081</v>
      </c>
      <c r="K26" s="369">
        <v>4.036038530767253</v>
      </c>
      <c r="L26" s="518">
        <v>4051</v>
      </c>
      <c r="M26" s="519">
        <f t="shared" si="6"/>
        <v>4.041744405311836</v>
      </c>
      <c r="N26" s="521" t="s">
        <v>685</v>
      </c>
    </row>
    <row r="27" spans="1:14" s="209" customFormat="1" ht="24" customHeight="1">
      <c r="A27" s="522" t="s">
        <v>686</v>
      </c>
      <c r="B27" s="518">
        <f t="shared" si="1"/>
        <v>1448</v>
      </c>
      <c r="C27" s="519">
        <v>1.3822861179525363</v>
      </c>
      <c r="D27" s="518">
        <f t="shared" si="2"/>
        <v>1552</v>
      </c>
      <c r="E27" s="519">
        <f t="shared" si="5"/>
        <v>1.4941322576607974</v>
      </c>
      <c r="F27" s="518">
        <v>1699</v>
      </c>
      <c r="G27" s="519">
        <f t="shared" si="3"/>
        <v>1.6463497354599894</v>
      </c>
      <c r="H27" s="518">
        <v>1839</v>
      </c>
      <c r="I27" s="369">
        <f t="shared" si="4"/>
        <v>1.8031179527404648</v>
      </c>
      <c r="J27" s="854">
        <v>1990</v>
      </c>
      <c r="K27" s="369">
        <v>1.968075637399371</v>
      </c>
      <c r="L27" s="518">
        <v>2238</v>
      </c>
      <c r="M27" s="519">
        <f t="shared" si="6"/>
        <v>2.2328866894810884</v>
      </c>
      <c r="N27" s="543" t="s">
        <v>687</v>
      </c>
    </row>
    <row r="28" spans="1:14" s="210" customFormat="1" ht="24" customHeight="1">
      <c r="A28" s="522" t="s">
        <v>688</v>
      </c>
      <c r="B28" s="518">
        <f t="shared" si="1"/>
        <v>469</v>
      </c>
      <c r="C28" s="519">
        <v>0.4477156003589362</v>
      </c>
      <c r="D28" s="518">
        <f t="shared" si="2"/>
        <v>505</v>
      </c>
      <c r="E28" s="519">
        <f t="shared" si="5"/>
        <v>0.4861706121898858</v>
      </c>
      <c r="F28" s="518">
        <v>567</v>
      </c>
      <c r="G28" s="519">
        <f t="shared" si="3"/>
        <v>0.5494292525048935</v>
      </c>
      <c r="H28" s="518">
        <v>603</v>
      </c>
      <c r="I28" s="369">
        <f t="shared" si="4"/>
        <v>0.5912344347485048</v>
      </c>
      <c r="J28" s="854">
        <v>690</v>
      </c>
      <c r="K28" s="369">
        <v>0.6823980853294301</v>
      </c>
      <c r="L28" s="518">
        <v>759</v>
      </c>
      <c r="M28" s="519">
        <f t="shared" si="6"/>
        <v>0.7572658611779026</v>
      </c>
      <c r="N28" s="543" t="s">
        <v>688</v>
      </c>
    </row>
    <row r="29" spans="1:14" s="209" customFormat="1" ht="24" customHeight="1" thickBot="1">
      <c r="A29" s="523" t="s">
        <v>689</v>
      </c>
      <c r="B29" s="524">
        <f t="shared" si="1"/>
        <v>154</v>
      </c>
      <c r="C29" s="525">
        <v>0.14701109265517306</v>
      </c>
      <c r="D29" s="524">
        <f t="shared" si="2"/>
        <v>171</v>
      </c>
      <c r="E29" s="525">
        <f t="shared" si="5"/>
        <v>0.16462410828608012</v>
      </c>
      <c r="F29" s="524">
        <v>184</v>
      </c>
      <c r="G29" s="525">
        <f t="shared" si="3"/>
        <v>0.17829802903157038</v>
      </c>
      <c r="H29" s="524">
        <v>212</v>
      </c>
      <c r="I29" s="526">
        <f t="shared" si="4"/>
        <v>0.2078635160309834</v>
      </c>
      <c r="J29" s="855">
        <v>221</v>
      </c>
      <c r="K29" s="526">
        <v>0.21856518385188994</v>
      </c>
      <c r="L29" s="524">
        <v>237</v>
      </c>
      <c r="M29" s="525">
        <f t="shared" si="6"/>
        <v>0.23645851001207235</v>
      </c>
      <c r="N29" s="549" t="s">
        <v>467</v>
      </c>
    </row>
    <row r="30" spans="1:14" ht="12" customHeight="1">
      <c r="A30" s="527" t="s">
        <v>812</v>
      </c>
      <c r="B30" s="528"/>
      <c r="C30" s="529"/>
      <c r="D30" s="528"/>
      <c r="E30" s="529"/>
      <c r="G30" s="528"/>
      <c r="H30" s="428" t="s">
        <v>1005</v>
      </c>
      <c r="I30" s="529"/>
      <c r="J30" s="529"/>
      <c r="K30" s="529"/>
      <c r="L30" s="528"/>
      <c r="M30" s="529"/>
      <c r="N30" s="431"/>
    </row>
    <row r="31" spans="1:14" ht="12" customHeight="1">
      <c r="A31" s="762" t="s">
        <v>993</v>
      </c>
      <c r="B31" s="528"/>
      <c r="C31" s="528"/>
      <c r="D31" s="528"/>
      <c r="E31" s="528"/>
      <c r="G31" s="528"/>
      <c r="H31" s="530" t="s">
        <v>888</v>
      </c>
      <c r="I31" s="528"/>
      <c r="J31" s="528"/>
      <c r="K31" s="528"/>
      <c r="L31" s="528"/>
      <c r="M31" s="528"/>
      <c r="N31" s="431"/>
    </row>
    <row r="32" spans="1:14" ht="12" customHeight="1">
      <c r="A32" s="293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293"/>
    </row>
    <row r="33" spans="1:14" s="757" customFormat="1" ht="12" customHeight="1">
      <c r="A33" s="754" t="s">
        <v>883</v>
      </c>
      <c r="B33" s="755"/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6" t="s">
        <v>244</v>
      </c>
    </row>
    <row r="34" spans="1:14" s="431" customFormat="1" ht="12" customHeight="1">
      <c r="A34" s="428"/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436"/>
    </row>
    <row r="35" spans="1:14" s="532" customFormat="1" ht="27.75" customHeight="1">
      <c r="A35" s="987" t="s">
        <v>761</v>
      </c>
      <c r="B35" s="987"/>
      <c r="C35" s="987"/>
      <c r="D35" s="987"/>
      <c r="E35" s="987"/>
      <c r="F35" s="987"/>
      <c r="G35" s="987"/>
      <c r="H35" s="987" t="s">
        <v>762</v>
      </c>
      <c r="I35" s="987"/>
      <c r="J35" s="987"/>
      <c r="K35" s="987"/>
      <c r="L35" s="987"/>
      <c r="M35" s="987"/>
      <c r="N35" s="987"/>
    </row>
    <row r="36" spans="1:14" s="438" customFormat="1" ht="12" customHeight="1">
      <c r="A36" s="533"/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5"/>
    </row>
    <row r="37" spans="1:14" s="737" customFormat="1" ht="12" customHeight="1" thickBot="1">
      <c r="A37" s="737" t="s">
        <v>886</v>
      </c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  <c r="N37" s="761" t="s">
        <v>13</v>
      </c>
    </row>
    <row r="38" spans="1:14" s="537" customFormat="1" ht="15" customHeight="1">
      <c r="A38" s="502"/>
      <c r="B38" s="984">
        <v>2015</v>
      </c>
      <c r="C38" s="985"/>
      <c r="D38" s="984">
        <v>2016</v>
      </c>
      <c r="E38" s="985"/>
      <c r="F38" s="984">
        <v>2017</v>
      </c>
      <c r="G38" s="985"/>
      <c r="H38" s="986">
        <v>2018</v>
      </c>
      <c r="I38" s="985"/>
      <c r="J38" s="986">
        <v>2019</v>
      </c>
      <c r="K38" s="985"/>
      <c r="L38" s="986">
        <v>2020</v>
      </c>
      <c r="M38" s="985"/>
      <c r="N38" s="536"/>
    </row>
    <row r="39" spans="1:14" s="537" customFormat="1" ht="15" customHeight="1">
      <c r="A39" s="504" t="s">
        <v>690</v>
      </c>
      <c r="B39" s="505" t="s">
        <v>660</v>
      </c>
      <c r="C39" s="506" t="s">
        <v>661</v>
      </c>
      <c r="D39" s="505" t="s">
        <v>660</v>
      </c>
      <c r="E39" s="506" t="s">
        <v>661</v>
      </c>
      <c r="F39" s="505" t="s">
        <v>660</v>
      </c>
      <c r="G39" s="506" t="s">
        <v>661</v>
      </c>
      <c r="H39" s="505" t="s">
        <v>660</v>
      </c>
      <c r="I39" s="538" t="s">
        <v>548</v>
      </c>
      <c r="J39" s="505" t="s">
        <v>938</v>
      </c>
      <c r="K39" s="538" t="s">
        <v>939</v>
      </c>
      <c r="L39" s="505" t="s">
        <v>935</v>
      </c>
      <c r="M39" s="538" t="s">
        <v>548</v>
      </c>
      <c r="N39" s="507" t="s">
        <v>245</v>
      </c>
    </row>
    <row r="40" spans="1:14" s="537" customFormat="1" ht="15" customHeight="1">
      <c r="A40" s="508"/>
      <c r="B40" s="509" t="s">
        <v>36</v>
      </c>
      <c r="C40" s="510" t="s">
        <v>246</v>
      </c>
      <c r="D40" s="509" t="s">
        <v>36</v>
      </c>
      <c r="E40" s="510" t="s">
        <v>246</v>
      </c>
      <c r="F40" s="509" t="s">
        <v>36</v>
      </c>
      <c r="G40" s="510" t="s">
        <v>246</v>
      </c>
      <c r="H40" s="509" t="s">
        <v>549</v>
      </c>
      <c r="I40" s="510" t="s">
        <v>246</v>
      </c>
      <c r="J40" s="509" t="s">
        <v>940</v>
      </c>
      <c r="K40" s="510" t="s">
        <v>246</v>
      </c>
      <c r="L40" s="509" t="s">
        <v>940</v>
      </c>
      <c r="M40" s="510" t="s">
        <v>941</v>
      </c>
      <c r="N40" s="511"/>
    </row>
    <row r="41" spans="1:14" s="539" customFormat="1" ht="24" customHeight="1">
      <c r="A41" s="512" t="s">
        <v>691</v>
      </c>
      <c r="B41" s="513">
        <v>52968</v>
      </c>
      <c r="C41" s="514">
        <f aca="true" t="shared" si="7" ref="C41:I41">SUM(C42:C61)</f>
        <v>100</v>
      </c>
      <c r="D41" s="513">
        <f t="shared" si="7"/>
        <v>52521</v>
      </c>
      <c r="E41" s="514">
        <f t="shared" si="7"/>
        <v>100.00000000000001</v>
      </c>
      <c r="F41" s="513">
        <f t="shared" si="7"/>
        <v>52214</v>
      </c>
      <c r="G41" s="513">
        <f t="shared" si="7"/>
        <v>100.00000000000001</v>
      </c>
      <c r="H41" s="513">
        <f t="shared" si="7"/>
        <v>51580</v>
      </c>
      <c r="I41" s="514">
        <f t="shared" si="7"/>
        <v>100</v>
      </c>
      <c r="J41" s="513">
        <f>SUM(J42:J61)</f>
        <v>51146</v>
      </c>
      <c r="K41" s="514">
        <f>SUM(K42:K61)</f>
        <v>99.99999999999999</v>
      </c>
      <c r="L41" s="513">
        <f>SUM(L42:L61)</f>
        <v>50807</v>
      </c>
      <c r="M41" s="514">
        <f>SUM(M42:M61)</f>
        <v>100</v>
      </c>
      <c r="N41" s="516" t="s">
        <v>247</v>
      </c>
    </row>
    <row r="42" spans="1:14" s="542" customFormat="1" ht="24" customHeight="1">
      <c r="A42" s="517" t="s">
        <v>692</v>
      </c>
      <c r="B42" s="540">
        <v>1833</v>
      </c>
      <c r="C42" s="519">
        <v>3.4605799728137745</v>
      </c>
      <c r="D42" s="540">
        <v>1710</v>
      </c>
      <c r="E42" s="519">
        <f>D42/$D$41*100</f>
        <v>3.255840520934483</v>
      </c>
      <c r="F42" s="540">
        <v>1631</v>
      </c>
      <c r="G42" s="541">
        <f aca="true" t="shared" si="8" ref="G42:G61">F42/$F$41*100</f>
        <v>3.123683303328609</v>
      </c>
      <c r="H42" s="540">
        <v>1490</v>
      </c>
      <c r="I42" s="519">
        <f aca="true" t="shared" si="9" ref="I42:I61">H42/$H$41*100</f>
        <v>2.888716556804963</v>
      </c>
      <c r="J42" s="540">
        <v>1377</v>
      </c>
      <c r="K42" s="519">
        <f>J42/J41*100</f>
        <v>2.6922926524068354</v>
      </c>
      <c r="L42" s="540">
        <v>1279</v>
      </c>
      <c r="M42" s="519">
        <f>L42/$L$41*100</f>
        <v>2.517369653787864</v>
      </c>
      <c r="N42" s="521" t="s">
        <v>248</v>
      </c>
    </row>
    <row r="43" spans="1:14" s="542" customFormat="1" ht="24" customHeight="1">
      <c r="A43" s="517" t="s">
        <v>668</v>
      </c>
      <c r="B43" s="540">
        <v>2156</v>
      </c>
      <c r="C43" s="519">
        <v>4.070382117504908</v>
      </c>
      <c r="D43" s="540">
        <v>2122</v>
      </c>
      <c r="E43" s="519">
        <f aca="true" t="shared" si="10" ref="E43:E61">D43/$D$41*100</f>
        <v>4.040288646446184</v>
      </c>
      <c r="F43" s="540">
        <v>2075</v>
      </c>
      <c r="G43" s="541">
        <f t="shared" si="8"/>
        <v>3.974029953652277</v>
      </c>
      <c r="H43" s="540">
        <v>1973</v>
      </c>
      <c r="I43" s="519">
        <f t="shared" si="9"/>
        <v>3.8251260178363706</v>
      </c>
      <c r="J43" s="540">
        <v>1902</v>
      </c>
      <c r="K43" s="519">
        <f>J43/J41*100</f>
        <v>3.71876588589528</v>
      </c>
      <c r="L43" s="540">
        <v>1806</v>
      </c>
      <c r="M43" s="519">
        <f aca="true" t="shared" si="11" ref="M43:M60">L43/$L$41*100</f>
        <v>3.554628299250103</v>
      </c>
      <c r="N43" s="521" t="s">
        <v>668</v>
      </c>
    </row>
    <row r="44" spans="1:14" s="542" customFormat="1" ht="24" customHeight="1">
      <c r="A44" s="517" t="s">
        <v>670</v>
      </c>
      <c r="B44" s="540">
        <v>2355</v>
      </c>
      <c r="C44" s="519">
        <v>4.446080652469416</v>
      </c>
      <c r="D44" s="540">
        <v>2229</v>
      </c>
      <c r="E44" s="519">
        <f t="shared" si="10"/>
        <v>4.2440166790426685</v>
      </c>
      <c r="F44" s="540">
        <v>2162</v>
      </c>
      <c r="G44" s="541">
        <f t="shared" si="8"/>
        <v>4.140651932431915</v>
      </c>
      <c r="H44" s="540">
        <v>2151</v>
      </c>
      <c r="I44" s="519">
        <f t="shared" si="9"/>
        <v>4.170221015897635</v>
      </c>
      <c r="J44" s="540">
        <v>2059</v>
      </c>
      <c r="K44" s="519">
        <f>J44/J41*100</f>
        <v>4.02573026238611</v>
      </c>
      <c r="L44" s="540">
        <v>2038</v>
      </c>
      <c r="M44" s="519">
        <f t="shared" si="11"/>
        <v>4.01125829118035</v>
      </c>
      <c r="N44" s="521" t="s">
        <v>670</v>
      </c>
    </row>
    <row r="45" spans="1:14" s="542" customFormat="1" ht="24" customHeight="1">
      <c r="A45" s="517" t="s">
        <v>671</v>
      </c>
      <c r="B45" s="540">
        <v>3219</v>
      </c>
      <c r="C45" s="519">
        <v>6.077254191209787</v>
      </c>
      <c r="D45" s="540">
        <v>3054</v>
      </c>
      <c r="E45" s="519">
        <f t="shared" si="10"/>
        <v>5.814816930370709</v>
      </c>
      <c r="F45" s="540">
        <v>2884</v>
      </c>
      <c r="G45" s="541">
        <f t="shared" si="8"/>
        <v>5.523422836787069</v>
      </c>
      <c r="H45" s="540">
        <v>2606</v>
      </c>
      <c r="I45" s="519">
        <f t="shared" si="9"/>
        <v>5.052345870492439</v>
      </c>
      <c r="J45" s="540">
        <v>2443</v>
      </c>
      <c r="K45" s="519">
        <f>J45/J41*100</f>
        <v>4.77652211316623</v>
      </c>
      <c r="L45" s="540">
        <v>2268</v>
      </c>
      <c r="M45" s="519">
        <f t="shared" si="11"/>
        <v>4.463951817662921</v>
      </c>
      <c r="N45" s="521" t="s">
        <v>671</v>
      </c>
    </row>
    <row r="46" spans="1:14" s="542" customFormat="1" ht="24" customHeight="1">
      <c r="A46" s="517" t="s">
        <v>672</v>
      </c>
      <c r="B46" s="540">
        <v>3329</v>
      </c>
      <c r="C46" s="519">
        <v>6.2849267482253435</v>
      </c>
      <c r="D46" s="540">
        <v>3363</v>
      </c>
      <c r="E46" s="519">
        <f t="shared" si="10"/>
        <v>6.403153024504483</v>
      </c>
      <c r="F46" s="540">
        <v>3287</v>
      </c>
      <c r="G46" s="541">
        <f t="shared" si="8"/>
        <v>6.295246485616884</v>
      </c>
      <c r="H46" s="540">
        <v>3203</v>
      </c>
      <c r="I46" s="519">
        <f t="shared" si="9"/>
        <v>6.209771229158589</v>
      </c>
      <c r="J46" s="540">
        <v>3037</v>
      </c>
      <c r="K46" s="519">
        <f>J46/J41*100</f>
        <v>5.937903257341728</v>
      </c>
      <c r="L46" s="540">
        <v>2960</v>
      </c>
      <c r="M46" s="519">
        <f t="shared" si="11"/>
        <v>5.825968862558309</v>
      </c>
      <c r="N46" s="521" t="s">
        <v>672</v>
      </c>
    </row>
    <row r="47" spans="1:14" s="542" customFormat="1" ht="24" customHeight="1">
      <c r="A47" s="517" t="s">
        <v>673</v>
      </c>
      <c r="B47" s="540">
        <v>2693</v>
      </c>
      <c r="C47" s="519">
        <v>5.084201782208125</v>
      </c>
      <c r="D47" s="540">
        <v>2627</v>
      </c>
      <c r="E47" s="519">
        <f t="shared" si="10"/>
        <v>5.0018088002894086</v>
      </c>
      <c r="F47" s="540">
        <v>2624</v>
      </c>
      <c r="G47" s="541">
        <f t="shared" si="8"/>
        <v>5.025472095606542</v>
      </c>
      <c r="H47" s="540">
        <v>2625</v>
      </c>
      <c r="I47" s="519">
        <f t="shared" si="9"/>
        <v>5.089181853431563</v>
      </c>
      <c r="J47" s="540">
        <v>2682</v>
      </c>
      <c r="K47" s="519">
        <f>J47/J41*100</f>
        <v>5.243811832792399</v>
      </c>
      <c r="L47" s="540">
        <v>2638</v>
      </c>
      <c r="M47" s="519">
        <f t="shared" si="11"/>
        <v>5.192197925482709</v>
      </c>
      <c r="N47" s="521" t="s">
        <v>673</v>
      </c>
    </row>
    <row r="48" spans="1:14" s="542" customFormat="1" ht="24" customHeight="1">
      <c r="A48" s="517" t="s">
        <v>674</v>
      </c>
      <c r="B48" s="540">
        <v>3108</v>
      </c>
      <c r="C48" s="519">
        <v>5.867693701857726</v>
      </c>
      <c r="D48" s="540">
        <v>2867</v>
      </c>
      <c r="E48" s="519">
        <f t="shared" si="10"/>
        <v>5.45876887340302</v>
      </c>
      <c r="F48" s="540">
        <v>2657</v>
      </c>
      <c r="G48" s="541">
        <f t="shared" si="8"/>
        <v>5.088673535833301</v>
      </c>
      <c r="H48" s="540">
        <v>2436</v>
      </c>
      <c r="I48" s="519">
        <f t="shared" si="9"/>
        <v>4.7227607599844905</v>
      </c>
      <c r="J48" s="540">
        <v>2328</v>
      </c>
      <c r="K48" s="519">
        <f>J48/J41*100</f>
        <v>4.551675595354475</v>
      </c>
      <c r="L48" s="540">
        <v>2227</v>
      </c>
      <c r="M48" s="519">
        <f t="shared" si="11"/>
        <v>4.383254275985593</v>
      </c>
      <c r="N48" s="521" t="s">
        <v>674</v>
      </c>
    </row>
    <row r="49" spans="1:14" s="542" customFormat="1" ht="24" customHeight="1">
      <c r="A49" s="517" t="s">
        <v>675</v>
      </c>
      <c r="B49" s="540">
        <v>3499</v>
      </c>
      <c r="C49" s="519">
        <v>6.6058752454312035</v>
      </c>
      <c r="D49" s="540">
        <v>3457</v>
      </c>
      <c r="E49" s="519">
        <f t="shared" si="10"/>
        <v>6.582129053140648</v>
      </c>
      <c r="F49" s="540">
        <v>3427</v>
      </c>
      <c r="G49" s="541">
        <f t="shared" si="8"/>
        <v>6.563373807791013</v>
      </c>
      <c r="H49" s="540">
        <v>3364</v>
      </c>
      <c r="I49" s="519">
        <f t="shared" si="9"/>
        <v>6.521907716169058</v>
      </c>
      <c r="J49" s="540">
        <v>3138</v>
      </c>
      <c r="K49" s="519">
        <f>J49/J41*100</f>
        <v>6.13537715559379</v>
      </c>
      <c r="L49" s="540">
        <v>2894</v>
      </c>
      <c r="M49" s="519">
        <f t="shared" si="11"/>
        <v>5.696065502785049</v>
      </c>
      <c r="N49" s="521" t="s">
        <v>675</v>
      </c>
    </row>
    <row r="50" spans="1:14" s="542" customFormat="1" ht="24" customHeight="1">
      <c r="A50" s="517" t="s">
        <v>676</v>
      </c>
      <c r="B50" s="540">
        <v>4225</v>
      </c>
      <c r="C50" s="519">
        <v>7.976514121733877</v>
      </c>
      <c r="D50" s="540">
        <v>4001</v>
      </c>
      <c r="E50" s="519">
        <f t="shared" si="10"/>
        <v>7.617905218864834</v>
      </c>
      <c r="F50" s="540">
        <v>3861</v>
      </c>
      <c r="G50" s="541">
        <f t="shared" si="8"/>
        <v>7.394568506530816</v>
      </c>
      <c r="H50" s="540">
        <v>3593</v>
      </c>
      <c r="I50" s="519">
        <f t="shared" si="9"/>
        <v>6.965878247382706</v>
      </c>
      <c r="J50" s="540">
        <v>3428</v>
      </c>
      <c r="K50" s="519">
        <f>J50/J41*100</f>
        <v>6.702381417901693</v>
      </c>
      <c r="L50" s="540">
        <v>3416</v>
      </c>
      <c r="M50" s="519">
        <f t="shared" si="11"/>
        <v>6.723482984628102</v>
      </c>
      <c r="N50" s="521" t="s">
        <v>676</v>
      </c>
    </row>
    <row r="51" spans="1:14" s="542" customFormat="1" ht="24" customHeight="1">
      <c r="A51" s="517" t="s">
        <v>677</v>
      </c>
      <c r="B51" s="540">
        <v>4430</v>
      </c>
      <c r="C51" s="519">
        <v>8.363540250717415</v>
      </c>
      <c r="D51" s="540">
        <v>4455</v>
      </c>
      <c r="E51" s="519">
        <f t="shared" si="10"/>
        <v>8.482321357171417</v>
      </c>
      <c r="F51" s="540">
        <v>4414</v>
      </c>
      <c r="G51" s="541">
        <f t="shared" si="8"/>
        <v>8.453671429118627</v>
      </c>
      <c r="H51" s="540">
        <v>4328</v>
      </c>
      <c r="I51" s="519">
        <f t="shared" si="9"/>
        <v>8.390849166343543</v>
      </c>
      <c r="J51" s="540">
        <v>4345</v>
      </c>
      <c r="K51" s="519">
        <f>J51/J41*100</f>
        <v>8.49528799906151</v>
      </c>
      <c r="L51" s="540">
        <v>4234</v>
      </c>
      <c r="M51" s="519">
        <f t="shared" si="11"/>
        <v>8.333497352726987</v>
      </c>
      <c r="N51" s="521" t="s">
        <v>677</v>
      </c>
    </row>
    <row r="52" spans="1:14" s="542" customFormat="1" ht="24" customHeight="1">
      <c r="A52" s="517" t="s">
        <v>678</v>
      </c>
      <c r="B52" s="540">
        <v>4563</v>
      </c>
      <c r="C52" s="519">
        <v>8.614635251472587</v>
      </c>
      <c r="D52" s="540">
        <v>4324</v>
      </c>
      <c r="E52" s="519">
        <f t="shared" si="10"/>
        <v>8.232897317263571</v>
      </c>
      <c r="F52" s="540">
        <v>4220</v>
      </c>
      <c r="G52" s="541">
        <f t="shared" si="8"/>
        <v>8.08212356839162</v>
      </c>
      <c r="H52" s="540">
        <v>4442</v>
      </c>
      <c r="I52" s="519">
        <f t="shared" si="9"/>
        <v>8.611865063978286</v>
      </c>
      <c r="J52" s="540">
        <v>4399</v>
      </c>
      <c r="K52" s="519">
        <f>J52/J41*100</f>
        <v>8.600868103077465</v>
      </c>
      <c r="L52" s="540">
        <v>4440</v>
      </c>
      <c r="M52" s="519">
        <f t="shared" si="11"/>
        <v>8.738953293837463</v>
      </c>
      <c r="N52" s="521" t="s">
        <v>678</v>
      </c>
    </row>
    <row r="53" spans="1:14" s="542" customFormat="1" ht="24" customHeight="1">
      <c r="A53" s="517" t="s">
        <v>679</v>
      </c>
      <c r="B53" s="540">
        <v>4568</v>
      </c>
      <c r="C53" s="519">
        <v>8.624074913155113</v>
      </c>
      <c r="D53" s="540">
        <v>4827</v>
      </c>
      <c r="E53" s="519">
        <f t="shared" si="10"/>
        <v>9.190609470497515</v>
      </c>
      <c r="F53" s="540">
        <v>4947</v>
      </c>
      <c r="G53" s="541">
        <f t="shared" si="8"/>
        <v>9.474470448538707</v>
      </c>
      <c r="H53" s="540">
        <v>4849</v>
      </c>
      <c r="I53" s="519">
        <f t="shared" si="9"/>
        <v>9.400930593253198</v>
      </c>
      <c r="J53" s="540">
        <v>4907</v>
      </c>
      <c r="K53" s="519">
        <f>J53/J41*100</f>
        <v>9.594103155671997</v>
      </c>
      <c r="L53" s="540">
        <v>4729</v>
      </c>
      <c r="M53" s="519">
        <f t="shared" si="11"/>
        <v>9.307772551026433</v>
      </c>
      <c r="N53" s="521" t="s">
        <v>679</v>
      </c>
    </row>
    <row r="54" spans="1:14" s="542" customFormat="1" ht="24" customHeight="1">
      <c r="A54" s="517" t="s">
        <v>680</v>
      </c>
      <c r="B54" s="540">
        <v>3689</v>
      </c>
      <c r="C54" s="519">
        <v>6.964582389367164</v>
      </c>
      <c r="D54" s="540">
        <v>3906</v>
      </c>
      <c r="E54" s="519">
        <f t="shared" si="10"/>
        <v>7.4370251899240305</v>
      </c>
      <c r="F54" s="540">
        <v>4168</v>
      </c>
      <c r="G54" s="541">
        <f t="shared" si="8"/>
        <v>7.982533420155515</v>
      </c>
      <c r="H54" s="540">
        <v>4425</v>
      </c>
      <c r="I54" s="519">
        <f t="shared" si="9"/>
        <v>8.578906552927492</v>
      </c>
      <c r="J54" s="540">
        <v>4568</v>
      </c>
      <c r="K54" s="519">
        <f>J54/J41*100</f>
        <v>8.931294724905174</v>
      </c>
      <c r="L54" s="540">
        <v>4738</v>
      </c>
      <c r="M54" s="519">
        <f t="shared" si="11"/>
        <v>9.325486645540968</v>
      </c>
      <c r="N54" s="521" t="s">
        <v>680</v>
      </c>
    </row>
    <row r="55" spans="1:14" s="542" customFormat="1" ht="24" customHeight="1">
      <c r="A55" s="517" t="s">
        <v>681</v>
      </c>
      <c r="B55" s="540">
        <v>3135</v>
      </c>
      <c r="C55" s="519">
        <v>5.918667874943361</v>
      </c>
      <c r="D55" s="540">
        <v>3251</v>
      </c>
      <c r="E55" s="519">
        <f t="shared" si="10"/>
        <v>6.1899049903847985</v>
      </c>
      <c r="F55" s="540">
        <v>3282</v>
      </c>
      <c r="G55" s="541">
        <f t="shared" si="8"/>
        <v>6.285670509824952</v>
      </c>
      <c r="H55" s="540">
        <v>3242</v>
      </c>
      <c r="I55" s="519">
        <f t="shared" si="9"/>
        <v>6.285381930981</v>
      </c>
      <c r="J55" s="540">
        <v>3357</v>
      </c>
      <c r="K55" s="519">
        <f>J55/J41*100</f>
        <v>6.563563132991828</v>
      </c>
      <c r="L55" s="540">
        <v>3670</v>
      </c>
      <c r="M55" s="519">
        <f t="shared" si="11"/>
        <v>7.2234140964827676</v>
      </c>
      <c r="N55" s="521" t="s">
        <v>681</v>
      </c>
    </row>
    <row r="56" spans="1:14" s="542" customFormat="1" ht="24" customHeight="1">
      <c r="A56" s="517" t="s">
        <v>682</v>
      </c>
      <c r="B56" s="540">
        <v>2452</v>
      </c>
      <c r="C56" s="519">
        <v>4.629210089110406</v>
      </c>
      <c r="D56" s="540">
        <v>2427</v>
      </c>
      <c r="E56" s="519">
        <f t="shared" si="10"/>
        <v>4.6210087393613986</v>
      </c>
      <c r="F56" s="540">
        <v>2432</v>
      </c>
      <c r="G56" s="541">
        <f t="shared" si="8"/>
        <v>4.657754625196307</v>
      </c>
      <c r="H56" s="540">
        <v>2532</v>
      </c>
      <c r="I56" s="519">
        <f t="shared" si="9"/>
        <v>4.908879410624273</v>
      </c>
      <c r="J56" s="540">
        <v>2696</v>
      </c>
      <c r="K56" s="519">
        <f>J56/J41*100</f>
        <v>5.27118445235209</v>
      </c>
      <c r="L56" s="540">
        <v>2934</v>
      </c>
      <c r="M56" s="519">
        <f t="shared" si="11"/>
        <v>5.77479481173854</v>
      </c>
      <c r="N56" s="521" t="s">
        <v>682</v>
      </c>
    </row>
    <row r="57" spans="1:14" s="542" customFormat="1" ht="24" customHeight="1">
      <c r="A57" s="517" t="s">
        <v>683</v>
      </c>
      <c r="B57" s="540">
        <v>2022</v>
      </c>
      <c r="C57" s="519">
        <v>3.8173991844132305</v>
      </c>
      <c r="D57" s="540">
        <v>2047</v>
      </c>
      <c r="E57" s="519">
        <f t="shared" si="10"/>
        <v>3.89748862359818</v>
      </c>
      <c r="F57" s="540">
        <v>2166</v>
      </c>
      <c r="G57" s="541">
        <f t="shared" si="8"/>
        <v>4.148312713065462</v>
      </c>
      <c r="H57" s="540">
        <v>2169</v>
      </c>
      <c r="I57" s="519">
        <f t="shared" si="9"/>
        <v>4.205118262892594</v>
      </c>
      <c r="J57" s="540">
        <v>2150</v>
      </c>
      <c r="K57" s="519">
        <f>J57/J41*100</f>
        <v>4.203652289524108</v>
      </c>
      <c r="L57" s="540">
        <v>2085</v>
      </c>
      <c r="M57" s="519">
        <f t="shared" si="11"/>
        <v>4.103765229200701</v>
      </c>
      <c r="N57" s="521" t="s">
        <v>683</v>
      </c>
    </row>
    <row r="58" spans="1:14" s="542" customFormat="1" ht="24" customHeight="1">
      <c r="A58" s="517" t="s">
        <v>685</v>
      </c>
      <c r="B58" s="540">
        <v>1171</v>
      </c>
      <c r="C58" s="519">
        <v>2.210768766047425</v>
      </c>
      <c r="D58" s="540">
        <v>1273</v>
      </c>
      <c r="E58" s="519">
        <f t="shared" si="10"/>
        <v>2.423792387806782</v>
      </c>
      <c r="F58" s="540">
        <v>1350</v>
      </c>
      <c r="G58" s="541">
        <f t="shared" si="8"/>
        <v>2.5855134638219637</v>
      </c>
      <c r="H58" s="540">
        <v>1431</v>
      </c>
      <c r="I58" s="519">
        <f t="shared" si="9"/>
        <v>2.774331136099263</v>
      </c>
      <c r="J58" s="540">
        <v>1525</v>
      </c>
      <c r="K58" s="519">
        <f>J58/J41*100</f>
        <v>2.9816603448950065</v>
      </c>
      <c r="L58" s="540">
        <v>1527</v>
      </c>
      <c r="M58" s="519">
        <f t="shared" si="11"/>
        <v>3.0054913692995058</v>
      </c>
      <c r="N58" s="521" t="s">
        <v>685</v>
      </c>
    </row>
    <row r="59" spans="1:14" s="544" customFormat="1" ht="24" customHeight="1">
      <c r="A59" s="522" t="s">
        <v>686</v>
      </c>
      <c r="B59" s="540">
        <v>395</v>
      </c>
      <c r="C59" s="519">
        <v>0.7457332729194985</v>
      </c>
      <c r="D59" s="540">
        <v>437</v>
      </c>
      <c r="E59" s="519">
        <f t="shared" si="10"/>
        <v>0.8320481331277014</v>
      </c>
      <c r="F59" s="540">
        <v>474</v>
      </c>
      <c r="G59" s="541">
        <f t="shared" si="8"/>
        <v>0.9078025050752672</v>
      </c>
      <c r="H59" s="540">
        <v>547</v>
      </c>
      <c r="I59" s="519">
        <f t="shared" si="9"/>
        <v>1.0604885614579296</v>
      </c>
      <c r="J59" s="540">
        <v>606</v>
      </c>
      <c r="K59" s="519">
        <f>J59/J41*100</f>
        <v>1.1848433895123764</v>
      </c>
      <c r="L59" s="540">
        <v>710</v>
      </c>
      <c r="M59" s="519">
        <f t="shared" si="11"/>
        <v>1.3974452339244592</v>
      </c>
      <c r="N59" s="543" t="s">
        <v>686</v>
      </c>
    </row>
    <row r="60" spans="1:14" s="545" customFormat="1" ht="24" customHeight="1">
      <c r="A60" s="522" t="s">
        <v>688</v>
      </c>
      <c r="B60" s="540">
        <v>98</v>
      </c>
      <c r="C60" s="519">
        <v>0.18501736897749585</v>
      </c>
      <c r="D60" s="540">
        <v>114</v>
      </c>
      <c r="E60" s="519">
        <f t="shared" si="10"/>
        <v>0.21705603472896556</v>
      </c>
      <c r="F60" s="540">
        <v>118</v>
      </c>
      <c r="G60" s="541">
        <f t="shared" si="8"/>
        <v>0.22599302868962348</v>
      </c>
      <c r="H60" s="540">
        <v>136</v>
      </c>
      <c r="I60" s="519">
        <f t="shared" si="9"/>
        <v>0.2636680884063591</v>
      </c>
      <c r="J60" s="540">
        <v>157</v>
      </c>
      <c r="K60" s="519">
        <f>J60/J41*100</f>
        <v>0.30696437649083014</v>
      </c>
      <c r="L60" s="540">
        <v>175</v>
      </c>
      <c r="M60" s="519">
        <f t="shared" si="11"/>
        <v>0.34444072667152165</v>
      </c>
      <c r="N60" s="543" t="s">
        <v>688</v>
      </c>
    </row>
    <row r="61" spans="1:14" s="542" customFormat="1" ht="24" customHeight="1" thickBot="1">
      <c r="A61" s="523" t="s">
        <v>693</v>
      </c>
      <c r="B61" s="546">
        <v>28</v>
      </c>
      <c r="C61" s="525">
        <v>0.05286210542214167</v>
      </c>
      <c r="D61" s="546">
        <v>30</v>
      </c>
      <c r="E61" s="525">
        <f t="shared" si="10"/>
        <v>0.05712000913920146</v>
      </c>
      <c r="F61" s="546">
        <v>35</v>
      </c>
      <c r="G61" s="547">
        <f t="shared" si="8"/>
        <v>0.06703183054353239</v>
      </c>
      <c r="H61" s="546">
        <v>38</v>
      </c>
      <c r="I61" s="525">
        <f t="shared" si="9"/>
        <v>0.07367196587824738</v>
      </c>
      <c r="J61" s="546">
        <v>42</v>
      </c>
      <c r="K61" s="525">
        <f>J61/J41*100</f>
        <v>0.08211785867907559</v>
      </c>
      <c r="L61" s="546">
        <v>39</v>
      </c>
      <c r="M61" s="548">
        <f>L61/$L$41*100</f>
        <v>0.07676107622965339</v>
      </c>
      <c r="N61" s="549" t="s">
        <v>467</v>
      </c>
    </row>
    <row r="62" spans="1:14" ht="12" customHeight="1">
      <c r="A62" s="527" t="s">
        <v>812</v>
      </c>
      <c r="B62" s="528"/>
      <c r="C62" s="529"/>
      <c r="D62" s="528"/>
      <c r="E62" s="529"/>
      <c r="G62" s="528"/>
      <c r="H62" s="428" t="s">
        <v>1005</v>
      </c>
      <c r="I62" s="529"/>
      <c r="J62" s="529"/>
      <c r="K62" s="529"/>
      <c r="L62" s="528"/>
      <c r="M62" s="529"/>
      <c r="N62" s="431"/>
    </row>
    <row r="63" spans="1:14" ht="12" customHeight="1">
      <c r="A63" s="762" t="s">
        <v>887</v>
      </c>
      <c r="B63" s="528"/>
      <c r="C63" s="528"/>
      <c r="D63" s="528"/>
      <c r="E63" s="528"/>
      <c r="G63" s="528"/>
      <c r="H63" s="530" t="s">
        <v>888</v>
      </c>
      <c r="I63" s="528"/>
      <c r="J63" s="528"/>
      <c r="K63" s="528"/>
      <c r="L63" s="528"/>
      <c r="M63" s="528"/>
      <c r="N63" s="431"/>
    </row>
    <row r="64" spans="1:14" ht="12" customHeight="1">
      <c r="A64" s="293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293"/>
    </row>
    <row r="65" spans="1:14" s="749" customFormat="1" ht="12" customHeight="1">
      <c r="A65" s="754" t="s">
        <v>884</v>
      </c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6" t="s">
        <v>37</v>
      </c>
    </row>
    <row r="66" spans="1:14" s="431" customFormat="1" ht="12" customHeight="1">
      <c r="A66" s="531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436"/>
    </row>
    <row r="67" spans="1:14" s="550" customFormat="1" ht="27.75" customHeight="1">
      <c r="A67" s="987" t="s">
        <v>695</v>
      </c>
      <c r="B67" s="987"/>
      <c r="C67" s="987"/>
      <c r="D67" s="987"/>
      <c r="E67" s="987"/>
      <c r="F67" s="987"/>
      <c r="G67" s="987"/>
      <c r="H67" s="987" t="s">
        <v>694</v>
      </c>
      <c r="I67" s="987"/>
      <c r="J67" s="987"/>
      <c r="K67" s="987"/>
      <c r="L67" s="987"/>
      <c r="M67" s="987"/>
      <c r="N67" s="987"/>
    </row>
    <row r="68" spans="1:14" s="438" customFormat="1" ht="12" customHeight="1">
      <c r="A68" s="533"/>
      <c r="B68" s="533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5"/>
    </row>
    <row r="69" spans="1:14" s="737" customFormat="1" ht="12" customHeight="1" thickBot="1">
      <c r="A69" s="737" t="s">
        <v>886</v>
      </c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1" t="s">
        <v>13</v>
      </c>
    </row>
    <row r="70" spans="1:14" s="537" customFormat="1" ht="15" customHeight="1">
      <c r="A70" s="502"/>
      <c r="B70" s="984">
        <v>2015</v>
      </c>
      <c r="C70" s="985"/>
      <c r="D70" s="984">
        <v>2016</v>
      </c>
      <c r="E70" s="985"/>
      <c r="F70" s="984">
        <v>2017</v>
      </c>
      <c r="G70" s="985"/>
      <c r="H70" s="986">
        <v>2018</v>
      </c>
      <c r="I70" s="985"/>
      <c r="J70" s="986">
        <v>2019</v>
      </c>
      <c r="K70" s="985"/>
      <c r="L70" s="986">
        <v>2020</v>
      </c>
      <c r="M70" s="985"/>
      <c r="N70" s="536"/>
    </row>
    <row r="71" spans="1:14" s="537" customFormat="1" ht="15" customHeight="1">
      <c r="A71" s="504" t="s">
        <v>690</v>
      </c>
      <c r="B71" s="505" t="s">
        <v>660</v>
      </c>
      <c r="C71" s="506" t="s">
        <v>664</v>
      </c>
      <c r="D71" s="505" t="s">
        <v>663</v>
      </c>
      <c r="E71" s="506" t="s">
        <v>661</v>
      </c>
      <c r="F71" s="505" t="s">
        <v>663</v>
      </c>
      <c r="G71" s="506" t="s">
        <v>661</v>
      </c>
      <c r="H71" s="505" t="s">
        <v>663</v>
      </c>
      <c r="I71" s="506" t="s">
        <v>664</v>
      </c>
      <c r="J71" s="505" t="s">
        <v>942</v>
      </c>
      <c r="K71" s="506" t="s">
        <v>943</v>
      </c>
      <c r="L71" s="505" t="s">
        <v>942</v>
      </c>
      <c r="M71" s="506" t="s">
        <v>943</v>
      </c>
      <c r="N71" s="507" t="s">
        <v>245</v>
      </c>
    </row>
    <row r="72" spans="1:14" s="537" customFormat="1" ht="15" customHeight="1">
      <c r="A72" s="508"/>
      <c r="B72" s="509" t="s">
        <v>36</v>
      </c>
      <c r="C72" s="510" t="s">
        <v>246</v>
      </c>
      <c r="D72" s="509" t="s">
        <v>36</v>
      </c>
      <c r="E72" s="510" t="s">
        <v>246</v>
      </c>
      <c r="F72" s="509" t="s">
        <v>36</v>
      </c>
      <c r="G72" s="510" t="s">
        <v>246</v>
      </c>
      <c r="H72" s="509" t="s">
        <v>36</v>
      </c>
      <c r="I72" s="510" t="s">
        <v>246</v>
      </c>
      <c r="J72" s="509" t="s">
        <v>36</v>
      </c>
      <c r="K72" s="510" t="s">
        <v>941</v>
      </c>
      <c r="L72" s="509" t="s">
        <v>36</v>
      </c>
      <c r="M72" s="510" t="s">
        <v>941</v>
      </c>
      <c r="N72" s="511"/>
    </row>
    <row r="73" spans="1:14" s="539" customFormat="1" ht="24" customHeight="1">
      <c r="A73" s="512" t="s">
        <v>696</v>
      </c>
      <c r="B73" s="513">
        <v>51786</v>
      </c>
      <c r="C73" s="514">
        <f aca="true" t="shared" si="12" ref="C73:I73">SUM(C74:C93)</f>
        <v>100</v>
      </c>
      <c r="D73" s="513">
        <f t="shared" si="12"/>
        <v>51352</v>
      </c>
      <c r="E73" s="514">
        <f t="shared" si="12"/>
        <v>99.99999999999997</v>
      </c>
      <c r="F73" s="513">
        <f t="shared" si="12"/>
        <v>50984</v>
      </c>
      <c r="G73" s="513">
        <f t="shared" si="12"/>
        <v>100</v>
      </c>
      <c r="H73" s="513">
        <f t="shared" si="12"/>
        <v>50410</v>
      </c>
      <c r="I73" s="514">
        <f t="shared" si="12"/>
        <v>100</v>
      </c>
      <c r="J73" s="513">
        <f>SUM(J74:J93)</f>
        <v>49968</v>
      </c>
      <c r="K73" s="514">
        <f>SUM(K74:K93)</f>
        <v>100</v>
      </c>
      <c r="L73" s="513">
        <f>SUM(L74:L93)</f>
        <v>49422</v>
      </c>
      <c r="M73" s="514">
        <f>SUM(M74:M93)</f>
        <v>100.00000000000001</v>
      </c>
      <c r="N73" s="516" t="s">
        <v>249</v>
      </c>
    </row>
    <row r="74" spans="1:14" s="542" customFormat="1" ht="24" customHeight="1">
      <c r="A74" s="517" t="s">
        <v>697</v>
      </c>
      <c r="B74" s="540">
        <v>1791</v>
      </c>
      <c r="C74" s="519">
        <v>3.4584636774417796</v>
      </c>
      <c r="D74" s="540">
        <v>1678</v>
      </c>
      <c r="E74" s="519">
        <f>D74/$D$73*100</f>
        <v>3.2676429350366103</v>
      </c>
      <c r="F74" s="540">
        <v>1586</v>
      </c>
      <c r="G74" s="541">
        <f aca="true" t="shared" si="13" ref="G74:G93">F74/$F$73*100</f>
        <v>3.1107798525027457</v>
      </c>
      <c r="H74" s="540">
        <v>1493</v>
      </c>
      <c r="I74" s="519">
        <f aca="true" t="shared" si="14" ref="I74:I93">H74/$H$73*100</f>
        <v>2.9617139456457053</v>
      </c>
      <c r="J74" s="540">
        <v>1357</v>
      </c>
      <c r="K74" s="519">
        <f>J74/J73*100</f>
        <v>2.7157380723663147</v>
      </c>
      <c r="L74" s="540">
        <v>1244</v>
      </c>
      <c r="M74" s="519">
        <f>L74/$L$73*100</f>
        <v>2.5170976488203634</v>
      </c>
      <c r="N74" s="521" t="s">
        <v>1006</v>
      </c>
    </row>
    <row r="75" spans="1:14" s="542" customFormat="1" ht="24" customHeight="1">
      <c r="A75" s="517" t="s">
        <v>668</v>
      </c>
      <c r="B75" s="540">
        <v>2051</v>
      </c>
      <c r="C75" s="519">
        <v>3.960529872938632</v>
      </c>
      <c r="D75" s="540">
        <v>2050</v>
      </c>
      <c r="E75" s="519">
        <f aca="true" t="shared" si="15" ref="E75:E93">D75/$D$73*100</f>
        <v>3.9920548372020566</v>
      </c>
      <c r="F75" s="540">
        <v>2010</v>
      </c>
      <c r="G75" s="541">
        <f t="shared" si="13"/>
        <v>3.942413306135258</v>
      </c>
      <c r="H75" s="540">
        <v>1914</v>
      </c>
      <c r="I75" s="519">
        <f t="shared" si="14"/>
        <v>3.796865701249752</v>
      </c>
      <c r="J75" s="540">
        <v>1900</v>
      </c>
      <c r="K75" s="519">
        <f>J75/J73*100</f>
        <v>3.802433557476785</v>
      </c>
      <c r="L75" s="540">
        <v>1808</v>
      </c>
      <c r="M75" s="519">
        <f aca="true" t="shared" si="16" ref="M75:M92">L75/$L$73*100</f>
        <v>3.6582898304398848</v>
      </c>
      <c r="N75" s="521" t="s">
        <v>668</v>
      </c>
    </row>
    <row r="76" spans="1:14" s="542" customFormat="1" ht="24" customHeight="1">
      <c r="A76" s="517" t="s">
        <v>670</v>
      </c>
      <c r="B76" s="540">
        <v>2197</v>
      </c>
      <c r="C76" s="519">
        <v>4.242459351948403</v>
      </c>
      <c r="D76" s="540">
        <v>2052</v>
      </c>
      <c r="E76" s="519">
        <f t="shared" si="15"/>
        <v>3.995949524848107</v>
      </c>
      <c r="F76" s="540">
        <v>2017</v>
      </c>
      <c r="G76" s="541">
        <f t="shared" si="13"/>
        <v>3.9561431037188135</v>
      </c>
      <c r="H76" s="540">
        <v>1958</v>
      </c>
      <c r="I76" s="519">
        <f t="shared" si="14"/>
        <v>3.8841499702439988</v>
      </c>
      <c r="J76" s="540">
        <v>1913</v>
      </c>
      <c r="K76" s="519">
        <f>J76/J73*100</f>
        <v>3.828450208133205</v>
      </c>
      <c r="L76" s="540">
        <v>1938</v>
      </c>
      <c r="M76" s="519">
        <f t="shared" si="16"/>
        <v>3.921330581522399</v>
      </c>
      <c r="N76" s="521" t="s">
        <v>670</v>
      </c>
    </row>
    <row r="77" spans="1:14" s="542" customFormat="1" ht="24" customHeight="1">
      <c r="A77" s="517" t="s">
        <v>671</v>
      </c>
      <c r="B77" s="540">
        <v>2820</v>
      </c>
      <c r="C77" s="519">
        <v>5.445487197312015</v>
      </c>
      <c r="D77" s="540">
        <v>2704</v>
      </c>
      <c r="E77" s="519">
        <f t="shared" si="15"/>
        <v>5.265617697460664</v>
      </c>
      <c r="F77" s="540">
        <v>2535</v>
      </c>
      <c r="G77" s="541">
        <f t="shared" si="13"/>
        <v>4.97214812490193</v>
      </c>
      <c r="H77" s="540">
        <v>2408</v>
      </c>
      <c r="I77" s="519">
        <f t="shared" si="14"/>
        <v>4.7768299940488</v>
      </c>
      <c r="J77" s="540">
        <v>2254</v>
      </c>
      <c r="K77" s="519">
        <f>J77/J73*100</f>
        <v>4.510886967659302</v>
      </c>
      <c r="L77" s="540">
        <v>2051</v>
      </c>
      <c r="M77" s="519">
        <f t="shared" si="16"/>
        <v>4.149973695924892</v>
      </c>
      <c r="N77" s="521" t="s">
        <v>671</v>
      </c>
    </row>
    <row r="78" spans="1:14" s="542" customFormat="1" ht="24" customHeight="1">
      <c r="A78" s="517" t="s">
        <v>672</v>
      </c>
      <c r="B78" s="540">
        <v>2470</v>
      </c>
      <c r="C78" s="519">
        <v>4.769628857220098</v>
      </c>
      <c r="D78" s="540">
        <v>2400</v>
      </c>
      <c r="E78" s="519">
        <f t="shared" si="15"/>
        <v>4.673625175260944</v>
      </c>
      <c r="F78" s="540">
        <v>2389</v>
      </c>
      <c r="G78" s="541">
        <f t="shared" si="13"/>
        <v>4.685783775302055</v>
      </c>
      <c r="H78" s="540">
        <v>2380</v>
      </c>
      <c r="I78" s="519">
        <f t="shared" si="14"/>
        <v>4.721285459234279</v>
      </c>
      <c r="J78" s="540">
        <v>2280</v>
      </c>
      <c r="K78" s="519">
        <f>J78/J73*100</f>
        <v>4.5629202689721415</v>
      </c>
      <c r="L78" s="540">
        <v>2117</v>
      </c>
      <c r="M78" s="519">
        <f t="shared" si="16"/>
        <v>4.283517461859091</v>
      </c>
      <c r="N78" s="521" t="s">
        <v>672</v>
      </c>
    </row>
    <row r="79" spans="1:14" s="542" customFormat="1" ht="24" customHeight="1">
      <c r="A79" s="517" t="s">
        <v>673</v>
      </c>
      <c r="B79" s="540">
        <v>2036</v>
      </c>
      <c r="C79" s="519">
        <v>3.931564515506121</v>
      </c>
      <c r="D79" s="540">
        <v>2017</v>
      </c>
      <c r="E79" s="519">
        <f t="shared" si="15"/>
        <v>3.927792491042218</v>
      </c>
      <c r="F79" s="540">
        <v>1931</v>
      </c>
      <c r="G79" s="541">
        <f t="shared" si="13"/>
        <v>3.7874627334065587</v>
      </c>
      <c r="H79" s="540">
        <v>1850</v>
      </c>
      <c r="I79" s="519">
        <f t="shared" si="14"/>
        <v>3.6699067645308467</v>
      </c>
      <c r="J79" s="540">
        <v>1857</v>
      </c>
      <c r="K79" s="519">
        <f>J79/J73*100</f>
        <v>3.7163784822286265</v>
      </c>
      <c r="L79" s="540">
        <v>1813</v>
      </c>
      <c r="M79" s="519">
        <f t="shared" si="16"/>
        <v>3.668406782404597</v>
      </c>
      <c r="N79" s="521" t="s">
        <v>673</v>
      </c>
    </row>
    <row r="80" spans="1:14" s="542" customFormat="1" ht="24" customHeight="1">
      <c r="A80" s="517" t="s">
        <v>674</v>
      </c>
      <c r="B80" s="540">
        <v>2541</v>
      </c>
      <c r="C80" s="519">
        <v>4.906731549067316</v>
      </c>
      <c r="D80" s="540">
        <v>2313</v>
      </c>
      <c r="E80" s="519">
        <f t="shared" si="15"/>
        <v>4.504206262657735</v>
      </c>
      <c r="F80" s="540">
        <v>2183</v>
      </c>
      <c r="G80" s="541">
        <f t="shared" si="13"/>
        <v>4.281735446414562</v>
      </c>
      <c r="H80" s="540">
        <v>2046</v>
      </c>
      <c r="I80" s="519">
        <f t="shared" si="14"/>
        <v>4.058718508232493</v>
      </c>
      <c r="J80" s="540">
        <v>1965</v>
      </c>
      <c r="K80" s="519">
        <f>J80/J73*100</f>
        <v>3.9325168107588855</v>
      </c>
      <c r="L80" s="540">
        <v>1847</v>
      </c>
      <c r="M80" s="519">
        <f t="shared" si="16"/>
        <v>3.7372020557646395</v>
      </c>
      <c r="N80" s="521" t="s">
        <v>674</v>
      </c>
    </row>
    <row r="81" spans="1:14" s="542" customFormat="1" ht="24" customHeight="1">
      <c r="A81" s="517" t="s">
        <v>675</v>
      </c>
      <c r="B81" s="540">
        <v>2891</v>
      </c>
      <c r="C81" s="519">
        <v>5.582589889159232</v>
      </c>
      <c r="D81" s="540">
        <v>2860</v>
      </c>
      <c r="E81" s="519">
        <f t="shared" si="15"/>
        <v>5.569403333852625</v>
      </c>
      <c r="F81" s="540">
        <v>2864</v>
      </c>
      <c r="G81" s="541">
        <f t="shared" si="13"/>
        <v>5.617448611329044</v>
      </c>
      <c r="H81" s="540">
        <v>2839</v>
      </c>
      <c r="I81" s="519">
        <f t="shared" si="14"/>
        <v>5.631819083515175</v>
      </c>
      <c r="J81" s="540">
        <v>2638</v>
      </c>
      <c r="K81" s="519">
        <f>J81/J73*100</f>
        <v>5.279378802433557</v>
      </c>
      <c r="L81" s="540">
        <v>2493</v>
      </c>
      <c r="M81" s="519">
        <f t="shared" si="16"/>
        <v>5.044312249605439</v>
      </c>
      <c r="N81" s="521" t="s">
        <v>675</v>
      </c>
    </row>
    <row r="82" spans="1:14" s="542" customFormat="1" ht="24" customHeight="1">
      <c r="A82" s="517" t="s">
        <v>676</v>
      </c>
      <c r="B82" s="540">
        <v>3529</v>
      </c>
      <c r="C82" s="519">
        <v>6.814583091955355</v>
      </c>
      <c r="D82" s="540">
        <v>3356</v>
      </c>
      <c r="E82" s="519">
        <f t="shared" si="15"/>
        <v>6.535285870073221</v>
      </c>
      <c r="F82" s="540">
        <v>3209</v>
      </c>
      <c r="G82" s="541">
        <f t="shared" si="13"/>
        <v>6.294131492232857</v>
      </c>
      <c r="H82" s="540">
        <v>2987</v>
      </c>
      <c r="I82" s="519">
        <f t="shared" si="14"/>
        <v>5.925411624677643</v>
      </c>
      <c r="J82" s="540">
        <v>2894</v>
      </c>
      <c r="K82" s="519">
        <f>J82/J73*100</f>
        <v>5.791706692283062</v>
      </c>
      <c r="L82" s="540">
        <v>2807</v>
      </c>
      <c r="M82" s="519">
        <f t="shared" si="16"/>
        <v>5.679656832989357</v>
      </c>
      <c r="N82" s="521" t="s">
        <v>676</v>
      </c>
    </row>
    <row r="83" spans="1:14" s="542" customFormat="1" ht="24" customHeight="1">
      <c r="A83" s="517" t="s">
        <v>677</v>
      </c>
      <c r="B83" s="540">
        <v>3609</v>
      </c>
      <c r="C83" s="519">
        <v>6.969064998262079</v>
      </c>
      <c r="D83" s="540">
        <v>3739</v>
      </c>
      <c r="E83" s="519">
        <f t="shared" si="15"/>
        <v>7.281118554291946</v>
      </c>
      <c r="F83" s="540">
        <v>3693</v>
      </c>
      <c r="G83" s="541">
        <f t="shared" si="13"/>
        <v>7.243448925152989</v>
      </c>
      <c r="H83" s="540">
        <v>3579</v>
      </c>
      <c r="I83" s="519">
        <f t="shared" si="14"/>
        <v>7.099781789327514</v>
      </c>
      <c r="J83" s="540">
        <v>3543</v>
      </c>
      <c r="K83" s="519">
        <f>J83/J73*100</f>
        <v>7.090537944284342</v>
      </c>
      <c r="L83" s="540">
        <v>3488</v>
      </c>
      <c r="M83" s="519">
        <f t="shared" si="16"/>
        <v>7.057585690583141</v>
      </c>
      <c r="N83" s="521" t="s">
        <v>677</v>
      </c>
    </row>
    <row r="84" spans="1:14" s="542" customFormat="1" ht="24" customHeight="1">
      <c r="A84" s="517" t="s">
        <v>678</v>
      </c>
      <c r="B84" s="540">
        <v>4192</v>
      </c>
      <c r="C84" s="519">
        <v>8.094851890472327</v>
      </c>
      <c r="D84" s="540">
        <v>3845</v>
      </c>
      <c r="E84" s="519">
        <f t="shared" si="15"/>
        <v>7.4875369995326375</v>
      </c>
      <c r="F84" s="540">
        <v>3719</v>
      </c>
      <c r="G84" s="541">
        <f t="shared" si="13"/>
        <v>7.294445316177624</v>
      </c>
      <c r="H84" s="540">
        <v>3793</v>
      </c>
      <c r="I84" s="519">
        <f t="shared" si="14"/>
        <v>7.524300733981352</v>
      </c>
      <c r="J84" s="540">
        <v>3737</v>
      </c>
      <c r="K84" s="519">
        <f>J84/J73*100</f>
        <v>7.478786423310919</v>
      </c>
      <c r="L84" s="540">
        <v>3672</v>
      </c>
      <c r="M84" s="519">
        <f t="shared" si="16"/>
        <v>7.429889522884546</v>
      </c>
      <c r="N84" s="521" t="s">
        <v>678</v>
      </c>
    </row>
    <row r="85" spans="1:14" s="542" customFormat="1" ht="24" customHeight="1">
      <c r="A85" s="517" t="s">
        <v>679</v>
      </c>
      <c r="B85" s="540">
        <v>4573</v>
      </c>
      <c r="C85" s="519">
        <v>8.8305719692581</v>
      </c>
      <c r="D85" s="540">
        <v>4816</v>
      </c>
      <c r="E85" s="519">
        <f t="shared" si="15"/>
        <v>9.378407851690294</v>
      </c>
      <c r="F85" s="540">
        <v>4864</v>
      </c>
      <c r="G85" s="541">
        <f t="shared" si="13"/>
        <v>9.540247920916366</v>
      </c>
      <c r="H85" s="540">
        <v>4695</v>
      </c>
      <c r="I85" s="519">
        <f t="shared" si="14"/>
        <v>9.31362824836342</v>
      </c>
      <c r="J85" s="540">
        <v>4568</v>
      </c>
      <c r="K85" s="519">
        <f>J85/J73*100</f>
        <v>9.14185078450208</v>
      </c>
      <c r="L85" s="540">
        <v>4371</v>
      </c>
      <c r="M85" s="519">
        <f t="shared" si="16"/>
        <v>8.844239407551292</v>
      </c>
      <c r="N85" s="521" t="s">
        <v>679</v>
      </c>
    </row>
    <row r="86" spans="1:14" s="542" customFormat="1" ht="24" customHeight="1">
      <c r="A86" s="517" t="s">
        <v>680</v>
      </c>
      <c r="B86" s="540">
        <v>3927</v>
      </c>
      <c r="C86" s="519">
        <v>7.583130575831305</v>
      </c>
      <c r="D86" s="540">
        <v>4133</v>
      </c>
      <c r="E86" s="519">
        <f t="shared" si="15"/>
        <v>8.048372020563951</v>
      </c>
      <c r="F86" s="540">
        <v>4219</v>
      </c>
      <c r="G86" s="541">
        <f t="shared" si="13"/>
        <v>8.275145143574454</v>
      </c>
      <c r="H86" s="540">
        <v>4447</v>
      </c>
      <c r="I86" s="519">
        <f t="shared" si="14"/>
        <v>8.821662368577664</v>
      </c>
      <c r="J86" s="540">
        <v>4607</v>
      </c>
      <c r="K86" s="519">
        <f>J86/J73*100</f>
        <v>9.219900736471342</v>
      </c>
      <c r="L86" s="540">
        <v>4702</v>
      </c>
      <c r="M86" s="519">
        <f t="shared" si="16"/>
        <v>9.513981627615232</v>
      </c>
      <c r="N86" s="521" t="s">
        <v>680</v>
      </c>
    </row>
    <row r="87" spans="1:14" s="542" customFormat="1" ht="24" customHeight="1">
      <c r="A87" s="517" t="s">
        <v>681</v>
      </c>
      <c r="B87" s="540">
        <v>3433</v>
      </c>
      <c r="C87" s="519">
        <v>6.629204804387285</v>
      </c>
      <c r="D87" s="540">
        <v>3564</v>
      </c>
      <c r="E87" s="519">
        <f t="shared" si="15"/>
        <v>6.940333385262503</v>
      </c>
      <c r="F87" s="540">
        <v>3588</v>
      </c>
      <c r="G87" s="541">
        <f t="shared" si="13"/>
        <v>7.037501961399655</v>
      </c>
      <c r="H87" s="540">
        <v>3572</v>
      </c>
      <c r="I87" s="519">
        <f t="shared" si="14"/>
        <v>7.085895655623885</v>
      </c>
      <c r="J87" s="540">
        <v>3702</v>
      </c>
      <c r="K87" s="519">
        <f>J87/J73*100</f>
        <v>7.408741594620557</v>
      </c>
      <c r="L87" s="540">
        <v>3977</v>
      </c>
      <c r="M87" s="519">
        <f t="shared" si="16"/>
        <v>8.047023592731982</v>
      </c>
      <c r="N87" s="521" t="s">
        <v>681</v>
      </c>
    </row>
    <row r="88" spans="1:14" s="542" customFormat="1" ht="24" customHeight="1">
      <c r="A88" s="517" t="s">
        <v>682</v>
      </c>
      <c r="B88" s="540">
        <v>3165</v>
      </c>
      <c r="C88" s="367">
        <v>6.111690418259761</v>
      </c>
      <c r="D88" s="540">
        <v>2978</v>
      </c>
      <c r="E88" s="519">
        <f t="shared" si="15"/>
        <v>5.799189904969621</v>
      </c>
      <c r="F88" s="540">
        <v>2914</v>
      </c>
      <c r="G88" s="541">
        <f t="shared" si="13"/>
        <v>5.715518594068728</v>
      </c>
      <c r="H88" s="540">
        <v>3003</v>
      </c>
      <c r="I88" s="519">
        <f t="shared" si="14"/>
        <v>5.957151358857369</v>
      </c>
      <c r="J88" s="540">
        <v>3120</v>
      </c>
      <c r="K88" s="519">
        <f>J88/J73*100</f>
        <v>6.243996157540826</v>
      </c>
      <c r="L88" s="540">
        <v>3345</v>
      </c>
      <c r="M88" s="519">
        <f t="shared" si="16"/>
        <v>6.768240864392376</v>
      </c>
      <c r="N88" s="521" t="s">
        <v>682</v>
      </c>
    </row>
    <row r="89" spans="1:14" s="542" customFormat="1" ht="24" customHeight="1">
      <c r="A89" s="517" t="s">
        <v>683</v>
      </c>
      <c r="B89" s="540">
        <v>2907</v>
      </c>
      <c r="C89" s="519">
        <v>5.6134862704205775</v>
      </c>
      <c r="D89" s="540">
        <v>2962</v>
      </c>
      <c r="E89" s="519">
        <f t="shared" si="15"/>
        <v>5.768032403801215</v>
      </c>
      <c r="F89" s="540">
        <v>3146</v>
      </c>
      <c r="G89" s="541">
        <f t="shared" si="13"/>
        <v>6.170563313980857</v>
      </c>
      <c r="H89" s="540">
        <v>3039</v>
      </c>
      <c r="I89" s="519">
        <f t="shared" si="14"/>
        <v>6.0285657607617535</v>
      </c>
      <c r="J89" s="540">
        <v>2981</v>
      </c>
      <c r="K89" s="519">
        <f>J89/J73*100</f>
        <v>5.965818123599104</v>
      </c>
      <c r="L89" s="540">
        <v>2915</v>
      </c>
      <c r="M89" s="519">
        <f t="shared" si="16"/>
        <v>5.898182995427137</v>
      </c>
      <c r="N89" s="521" t="s">
        <v>683</v>
      </c>
    </row>
    <row r="90" spans="1:14" s="542" customFormat="1" ht="24" customHeight="1">
      <c r="A90" s="517" t="s">
        <v>685</v>
      </c>
      <c r="B90" s="540">
        <v>2104</v>
      </c>
      <c r="C90" s="519">
        <v>4.062874135866837</v>
      </c>
      <c r="D90" s="540">
        <v>2238</v>
      </c>
      <c r="E90" s="519">
        <f t="shared" si="15"/>
        <v>4.358155475930831</v>
      </c>
      <c r="F90" s="540">
        <v>2294</v>
      </c>
      <c r="G90" s="541">
        <f t="shared" si="13"/>
        <v>4.4994508080966575</v>
      </c>
      <c r="H90" s="540">
        <v>2474</v>
      </c>
      <c r="I90" s="519">
        <f t="shared" si="14"/>
        <v>4.907756397540171</v>
      </c>
      <c r="J90" s="540">
        <v>2556</v>
      </c>
      <c r="K90" s="519">
        <f>J90/J73*100</f>
        <v>5.115273775216139</v>
      </c>
      <c r="L90" s="540">
        <v>2524</v>
      </c>
      <c r="M90" s="519">
        <f t="shared" si="16"/>
        <v>5.107037351786654</v>
      </c>
      <c r="N90" s="521" t="s">
        <v>685</v>
      </c>
    </row>
    <row r="91" spans="1:14" s="544" customFormat="1" ht="24" customHeight="1">
      <c r="A91" s="522" t="s">
        <v>686</v>
      </c>
      <c r="B91" s="540">
        <v>1053</v>
      </c>
      <c r="C91" s="519">
        <v>2.0333680917622523</v>
      </c>
      <c r="D91" s="540">
        <v>1115</v>
      </c>
      <c r="E91" s="519">
        <f t="shared" si="15"/>
        <v>2.1712883626733137</v>
      </c>
      <c r="F91" s="540">
        <v>1225</v>
      </c>
      <c r="G91" s="541">
        <f t="shared" si="13"/>
        <v>2.4027145771222345</v>
      </c>
      <c r="H91" s="540">
        <v>1292</v>
      </c>
      <c r="I91" s="519">
        <f t="shared" si="14"/>
        <v>2.5629835350128944</v>
      </c>
      <c r="J91" s="540">
        <v>1384</v>
      </c>
      <c r="K91" s="519">
        <f>J91/J73*100</f>
        <v>2.769772654498879</v>
      </c>
      <c r="L91" s="540">
        <v>1528</v>
      </c>
      <c r="M91" s="519">
        <f t="shared" si="16"/>
        <v>3.091740520416009</v>
      </c>
      <c r="N91" s="543" t="s">
        <v>686</v>
      </c>
    </row>
    <row r="92" spans="1:14" s="545" customFormat="1" ht="24" customHeight="1">
      <c r="A92" s="522" t="s">
        <v>698</v>
      </c>
      <c r="B92" s="540">
        <v>371</v>
      </c>
      <c r="C92" s="519">
        <v>0.7164098404974317</v>
      </c>
      <c r="D92" s="540">
        <v>391</v>
      </c>
      <c r="E92" s="519">
        <f t="shared" si="15"/>
        <v>0.7614114348029287</v>
      </c>
      <c r="F92" s="540">
        <v>449</v>
      </c>
      <c r="G92" s="541">
        <f t="shared" si="13"/>
        <v>0.8806684450023536</v>
      </c>
      <c r="H92" s="540">
        <v>467</v>
      </c>
      <c r="I92" s="519">
        <f t="shared" si="14"/>
        <v>0.9264034913707598</v>
      </c>
      <c r="J92" s="540">
        <v>533</v>
      </c>
      <c r="K92" s="519">
        <f>J92/J73*100</f>
        <v>1.0666826769132245</v>
      </c>
      <c r="L92" s="540">
        <v>584</v>
      </c>
      <c r="M92" s="519">
        <f t="shared" si="16"/>
        <v>1.18165998947837</v>
      </c>
      <c r="N92" s="543" t="s">
        <v>698</v>
      </c>
    </row>
    <row r="93" spans="1:14" s="542" customFormat="1" ht="24" customHeight="1" thickBot="1">
      <c r="A93" s="523" t="s">
        <v>693</v>
      </c>
      <c r="B93" s="546">
        <v>126</v>
      </c>
      <c r="C93" s="525">
        <v>0.24330900243309003</v>
      </c>
      <c r="D93" s="546">
        <v>141</v>
      </c>
      <c r="E93" s="525">
        <f t="shared" si="15"/>
        <v>0.2745754790465805</v>
      </c>
      <c r="F93" s="546">
        <v>149</v>
      </c>
      <c r="G93" s="547">
        <f t="shared" si="13"/>
        <v>0.2922485485642555</v>
      </c>
      <c r="H93" s="546">
        <v>174</v>
      </c>
      <c r="I93" s="525">
        <f t="shared" si="14"/>
        <v>0.34516960920452294</v>
      </c>
      <c r="J93" s="546">
        <v>179</v>
      </c>
      <c r="K93" s="525">
        <f>J93/J73*100</f>
        <v>0.35822926673070765</v>
      </c>
      <c r="L93" s="546">
        <v>198</v>
      </c>
      <c r="M93" s="525">
        <f>L93/$L$73*100</f>
        <v>0.40063129780259804</v>
      </c>
      <c r="N93" s="549" t="s">
        <v>467</v>
      </c>
    </row>
    <row r="94" spans="2:14" s="431" customFormat="1" ht="5.25" customHeight="1"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428"/>
    </row>
    <row r="95" spans="1:14" ht="12" customHeight="1">
      <c r="A95" s="527" t="s">
        <v>812</v>
      </c>
      <c r="B95" s="528"/>
      <c r="C95" s="529"/>
      <c r="D95" s="528"/>
      <c r="E95" s="529"/>
      <c r="G95" s="528"/>
      <c r="H95" s="428" t="s">
        <v>1005</v>
      </c>
      <c r="I95" s="529"/>
      <c r="J95" s="529"/>
      <c r="K95" s="529"/>
      <c r="L95" s="528"/>
      <c r="M95" s="529"/>
      <c r="N95" s="431"/>
    </row>
    <row r="96" spans="1:14" ht="12" customHeight="1">
      <c r="A96" s="762" t="s">
        <v>887</v>
      </c>
      <c r="B96" s="528"/>
      <c r="C96" s="528"/>
      <c r="D96" s="528"/>
      <c r="E96" s="528"/>
      <c r="G96" s="528"/>
      <c r="H96" s="530" t="s">
        <v>888</v>
      </c>
      <c r="I96" s="528"/>
      <c r="J96" s="528"/>
      <c r="K96" s="528"/>
      <c r="L96" s="528"/>
      <c r="M96" s="528"/>
      <c r="N96" s="431"/>
    </row>
    <row r="97" ht="19.5" customHeight="1"/>
    <row r="98" ht="12"/>
    <row r="99" ht="12" hidden="1"/>
    <row r="100" ht="12" hidden="1"/>
    <row r="101" ht="12" hidden="1"/>
    <row r="102" ht="12" hidden="1"/>
    <row r="103" ht="12" hidden="1"/>
    <row r="104" ht="12"/>
    <row r="105" ht="12"/>
    <row r="106" ht="12"/>
    <row r="107" ht="12"/>
    <row r="108" ht="12"/>
    <row r="109" ht="12"/>
  </sheetData>
  <sheetProtection/>
  <mergeCells count="24">
    <mergeCell ref="H3:N3"/>
    <mergeCell ref="A3:G3"/>
    <mergeCell ref="H35:N35"/>
    <mergeCell ref="A35:G35"/>
    <mergeCell ref="L6:M6"/>
    <mergeCell ref="F38:G38"/>
    <mergeCell ref="B38:C38"/>
    <mergeCell ref="D6:E6"/>
    <mergeCell ref="B70:C70"/>
    <mergeCell ref="B6:C6"/>
    <mergeCell ref="H6:I6"/>
    <mergeCell ref="A67:G67"/>
    <mergeCell ref="H67:N67"/>
    <mergeCell ref="F6:G6"/>
    <mergeCell ref="L38:M38"/>
    <mergeCell ref="J6:K6"/>
    <mergeCell ref="J38:K38"/>
    <mergeCell ref="J70:K70"/>
    <mergeCell ref="D70:E70"/>
    <mergeCell ref="L70:M70"/>
    <mergeCell ref="F70:G70"/>
    <mergeCell ref="H70:I70"/>
    <mergeCell ref="D38:E38"/>
    <mergeCell ref="H38:I38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78" r:id="rId3"/>
  <rowBreaks count="2" manualBreakCount="2">
    <brk id="32" max="255" man="1"/>
    <brk id="64" max="255" man="1"/>
  </rowBreaks>
  <colBreaks count="1" manualBreakCount="1">
    <brk id="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4.25"/>
  <cols>
    <col min="1" max="1" width="19.625" style="155" customWidth="1"/>
    <col min="2" max="4" width="18.25390625" style="155" customWidth="1"/>
    <col min="5" max="5" width="12.625" style="155" customWidth="1"/>
    <col min="6" max="9" width="11.625" style="155" customWidth="1"/>
    <col min="10" max="10" width="12.50390625" style="155" customWidth="1"/>
    <col min="11" max="16384" width="9.00390625" style="155" customWidth="1"/>
  </cols>
  <sheetData>
    <row r="1" spans="1:10" s="766" customFormat="1" ht="12" customHeight="1">
      <c r="A1" s="765" t="s">
        <v>842</v>
      </c>
      <c r="J1" s="767" t="s">
        <v>37</v>
      </c>
    </row>
    <row r="2" ht="12" customHeight="1"/>
    <row r="3" spans="1:10" s="133" customFormat="1" ht="25.5" customHeight="1">
      <c r="A3" s="994" t="s">
        <v>550</v>
      </c>
      <c r="B3" s="994"/>
      <c r="C3" s="994"/>
      <c r="D3" s="994"/>
      <c r="E3" s="994" t="s">
        <v>763</v>
      </c>
      <c r="F3" s="994"/>
      <c r="G3" s="994"/>
      <c r="H3" s="994"/>
      <c r="I3" s="994"/>
      <c r="J3" s="994"/>
    </row>
    <row r="4" ht="12" customHeight="1"/>
    <row r="5" spans="1:10" s="763" customFormat="1" ht="12" customHeight="1">
      <c r="A5" s="763" t="s">
        <v>889</v>
      </c>
      <c r="J5" s="764" t="s">
        <v>699</v>
      </c>
    </row>
    <row r="6" spans="1:10" ht="21.75" customHeight="1">
      <c r="A6" s="995" t="s">
        <v>702</v>
      </c>
      <c r="B6" s="990" t="s">
        <v>703</v>
      </c>
      <c r="C6" s="991"/>
      <c r="D6" s="992"/>
      <c r="E6" s="992" t="s">
        <v>704</v>
      </c>
      <c r="F6" s="993"/>
      <c r="G6" s="993"/>
      <c r="H6" s="552" t="s">
        <v>705</v>
      </c>
      <c r="I6" s="553" t="s">
        <v>706</v>
      </c>
      <c r="J6" s="997" t="s">
        <v>45</v>
      </c>
    </row>
    <row r="7" spans="1:10" ht="15.75">
      <c r="A7" s="996"/>
      <c r="B7" s="554"/>
      <c r="C7" s="555" t="s">
        <v>17</v>
      </c>
      <c r="D7" s="555" t="s">
        <v>18</v>
      </c>
      <c r="E7" s="554"/>
      <c r="F7" s="555" t="s">
        <v>17</v>
      </c>
      <c r="G7" s="555" t="s">
        <v>18</v>
      </c>
      <c r="H7" s="556"/>
      <c r="I7" s="554"/>
      <c r="J7" s="998"/>
    </row>
    <row r="8" spans="1:10" ht="30" customHeight="1">
      <c r="A8" s="557" t="s">
        <v>707</v>
      </c>
      <c r="B8" s="558"/>
      <c r="C8" s="559" t="s">
        <v>63</v>
      </c>
      <c r="D8" s="559" t="s">
        <v>64</v>
      </c>
      <c r="E8" s="558"/>
      <c r="F8" s="559" t="s">
        <v>63</v>
      </c>
      <c r="G8" s="559" t="s">
        <v>64</v>
      </c>
      <c r="H8" s="560" t="s">
        <v>468</v>
      </c>
      <c r="I8" s="560" t="s">
        <v>469</v>
      </c>
      <c r="J8" s="999"/>
    </row>
    <row r="9" spans="1:10" s="159" customFormat="1" ht="22.5" customHeight="1">
      <c r="A9" s="561">
        <v>2016</v>
      </c>
      <c r="B9" s="562">
        <v>627</v>
      </c>
      <c r="C9" s="563">
        <v>314</v>
      </c>
      <c r="D9" s="563">
        <v>313</v>
      </c>
      <c r="E9" s="563">
        <v>938</v>
      </c>
      <c r="F9" s="563">
        <v>501</v>
      </c>
      <c r="G9" s="563">
        <v>437</v>
      </c>
      <c r="H9" s="563">
        <v>488</v>
      </c>
      <c r="I9" s="564">
        <v>222</v>
      </c>
      <c r="J9" s="565">
        <v>2016</v>
      </c>
    </row>
    <row r="10" spans="1:10" s="157" customFormat="1" ht="22.5" customHeight="1">
      <c r="A10" s="561">
        <v>2017</v>
      </c>
      <c r="B10" s="563">
        <v>539</v>
      </c>
      <c r="C10" s="563">
        <v>286</v>
      </c>
      <c r="D10" s="563">
        <v>253</v>
      </c>
      <c r="E10" s="563">
        <v>938</v>
      </c>
      <c r="F10" s="563">
        <v>511</v>
      </c>
      <c r="G10" s="563">
        <v>427</v>
      </c>
      <c r="H10" s="563">
        <v>444</v>
      </c>
      <c r="I10" s="563">
        <v>267</v>
      </c>
      <c r="J10" s="852">
        <v>2017</v>
      </c>
    </row>
    <row r="11" spans="1:10" s="157" customFormat="1" ht="22.5" customHeight="1">
      <c r="A11" s="561">
        <v>2018</v>
      </c>
      <c r="B11" s="563">
        <v>455</v>
      </c>
      <c r="C11" s="563">
        <v>224</v>
      </c>
      <c r="D11" s="563">
        <v>231</v>
      </c>
      <c r="E11" s="563">
        <v>994</v>
      </c>
      <c r="F11" s="563">
        <v>530</v>
      </c>
      <c r="G11" s="563">
        <v>464</v>
      </c>
      <c r="H11" s="563">
        <v>430</v>
      </c>
      <c r="I11" s="563">
        <v>255</v>
      </c>
      <c r="J11" s="852">
        <v>2018</v>
      </c>
    </row>
    <row r="12" spans="1:10" s="157" customFormat="1" ht="22.5" customHeight="1">
      <c r="A12" s="692">
        <v>2019</v>
      </c>
      <c r="B12" s="563">
        <v>461</v>
      </c>
      <c r="C12" s="563">
        <v>229</v>
      </c>
      <c r="D12" s="563">
        <v>232</v>
      </c>
      <c r="E12" s="563">
        <v>929</v>
      </c>
      <c r="F12" s="563">
        <v>506</v>
      </c>
      <c r="G12" s="563">
        <v>423</v>
      </c>
      <c r="H12" s="563">
        <v>408</v>
      </c>
      <c r="I12" s="563">
        <v>220</v>
      </c>
      <c r="J12" s="852">
        <v>2019</v>
      </c>
    </row>
    <row r="13" spans="1:10" s="159" customFormat="1" ht="22.5" customHeight="1">
      <c r="A13" s="566">
        <v>2020</v>
      </c>
      <c r="B13" s="567">
        <f aca="true" t="shared" si="0" ref="B13:B25">SUM(C13:D13)</f>
        <v>407</v>
      </c>
      <c r="C13" s="567">
        <f aca="true" t="shared" si="1" ref="C13:I13">SUM(C14:C25)</f>
        <v>207</v>
      </c>
      <c r="D13" s="567">
        <f t="shared" si="1"/>
        <v>200</v>
      </c>
      <c r="E13" s="567">
        <f t="shared" si="1"/>
        <v>996</v>
      </c>
      <c r="F13" s="567">
        <f t="shared" si="1"/>
        <v>537</v>
      </c>
      <c r="G13" s="567">
        <f t="shared" si="1"/>
        <v>459</v>
      </c>
      <c r="H13" s="567">
        <f t="shared" si="1"/>
        <v>325</v>
      </c>
      <c r="I13" s="864">
        <f t="shared" si="1"/>
        <v>236</v>
      </c>
      <c r="J13" s="568">
        <v>2020</v>
      </c>
    </row>
    <row r="14" spans="1:10" s="156" customFormat="1" ht="22.5" customHeight="1">
      <c r="A14" s="851" t="s">
        <v>536</v>
      </c>
      <c r="B14" s="856">
        <f t="shared" si="0"/>
        <v>39</v>
      </c>
      <c r="C14" s="857">
        <v>14</v>
      </c>
      <c r="D14" s="857">
        <v>25</v>
      </c>
      <c r="E14" s="858">
        <f aca="true" t="shared" si="2" ref="E14:E25">SUM(F14:G14)</f>
        <v>83</v>
      </c>
      <c r="F14" s="857">
        <v>41</v>
      </c>
      <c r="G14" s="857">
        <v>42</v>
      </c>
      <c r="H14" s="857">
        <v>31</v>
      </c>
      <c r="I14" s="859">
        <v>27</v>
      </c>
      <c r="J14" s="852" t="s">
        <v>67</v>
      </c>
    </row>
    <row r="15" spans="1:10" s="156" customFormat="1" ht="22.5" customHeight="1">
      <c r="A15" s="851" t="s">
        <v>537</v>
      </c>
      <c r="B15" s="856">
        <f t="shared" si="0"/>
        <v>35</v>
      </c>
      <c r="C15" s="857">
        <v>23</v>
      </c>
      <c r="D15" s="857">
        <v>12</v>
      </c>
      <c r="E15" s="858">
        <f t="shared" si="2"/>
        <v>80</v>
      </c>
      <c r="F15" s="857">
        <v>41</v>
      </c>
      <c r="G15" s="857">
        <v>39</v>
      </c>
      <c r="H15" s="857">
        <v>32</v>
      </c>
      <c r="I15" s="859">
        <v>9</v>
      </c>
      <c r="J15" s="852" t="s">
        <v>68</v>
      </c>
    </row>
    <row r="16" spans="1:10" s="156" customFormat="1" ht="22.5" customHeight="1">
      <c r="A16" s="851" t="s">
        <v>538</v>
      </c>
      <c r="B16" s="856">
        <f t="shared" si="0"/>
        <v>32</v>
      </c>
      <c r="C16" s="857">
        <v>19</v>
      </c>
      <c r="D16" s="857">
        <v>13</v>
      </c>
      <c r="E16" s="858">
        <f t="shared" si="2"/>
        <v>84</v>
      </c>
      <c r="F16" s="857">
        <v>47</v>
      </c>
      <c r="G16" s="857">
        <v>37</v>
      </c>
      <c r="H16" s="857">
        <v>34</v>
      </c>
      <c r="I16" s="859">
        <v>19</v>
      </c>
      <c r="J16" s="852" t="s">
        <v>69</v>
      </c>
    </row>
    <row r="17" spans="1:10" s="156" customFormat="1" ht="22.5" customHeight="1">
      <c r="A17" s="851" t="s">
        <v>539</v>
      </c>
      <c r="B17" s="856">
        <f t="shared" si="0"/>
        <v>41</v>
      </c>
      <c r="C17" s="857">
        <v>21</v>
      </c>
      <c r="D17" s="857">
        <v>20</v>
      </c>
      <c r="E17" s="858">
        <f t="shared" si="2"/>
        <v>72</v>
      </c>
      <c r="F17" s="857">
        <v>38</v>
      </c>
      <c r="G17" s="857">
        <v>34</v>
      </c>
      <c r="H17" s="857">
        <v>24</v>
      </c>
      <c r="I17" s="859">
        <v>21</v>
      </c>
      <c r="J17" s="852" t="s">
        <v>70</v>
      </c>
    </row>
    <row r="18" spans="1:10" s="156" customFormat="1" ht="22.5" customHeight="1">
      <c r="A18" s="851" t="s">
        <v>540</v>
      </c>
      <c r="B18" s="856">
        <f t="shared" si="0"/>
        <v>41</v>
      </c>
      <c r="C18" s="857">
        <v>24</v>
      </c>
      <c r="D18" s="857">
        <v>17</v>
      </c>
      <c r="E18" s="858">
        <f t="shared" si="2"/>
        <v>69</v>
      </c>
      <c r="F18" s="857">
        <v>39</v>
      </c>
      <c r="G18" s="857">
        <v>30</v>
      </c>
      <c r="H18" s="857">
        <v>26</v>
      </c>
      <c r="I18" s="859">
        <v>20</v>
      </c>
      <c r="J18" s="852" t="s">
        <v>15</v>
      </c>
    </row>
    <row r="19" spans="1:10" s="156" customFormat="1" ht="22.5" customHeight="1">
      <c r="A19" s="851" t="s">
        <v>541</v>
      </c>
      <c r="B19" s="856">
        <f t="shared" si="0"/>
        <v>29</v>
      </c>
      <c r="C19" s="857">
        <v>12</v>
      </c>
      <c r="D19" s="857">
        <v>17</v>
      </c>
      <c r="E19" s="858">
        <f t="shared" si="2"/>
        <v>76</v>
      </c>
      <c r="F19" s="857">
        <v>43</v>
      </c>
      <c r="G19" s="857">
        <v>33</v>
      </c>
      <c r="H19" s="857">
        <v>24</v>
      </c>
      <c r="I19" s="859">
        <v>19</v>
      </c>
      <c r="J19" s="852" t="s">
        <v>71</v>
      </c>
    </row>
    <row r="20" spans="1:10" s="156" customFormat="1" ht="22.5" customHeight="1">
      <c r="A20" s="851" t="s">
        <v>542</v>
      </c>
      <c r="B20" s="856">
        <f t="shared" si="0"/>
        <v>43</v>
      </c>
      <c r="C20" s="857">
        <v>20</v>
      </c>
      <c r="D20" s="857">
        <v>23</v>
      </c>
      <c r="E20" s="858">
        <f t="shared" si="2"/>
        <v>86</v>
      </c>
      <c r="F20" s="857">
        <v>57</v>
      </c>
      <c r="G20" s="857">
        <v>29</v>
      </c>
      <c r="H20" s="857">
        <v>25</v>
      </c>
      <c r="I20" s="859">
        <v>31</v>
      </c>
      <c r="J20" s="852" t="s">
        <v>72</v>
      </c>
    </row>
    <row r="21" spans="1:10" s="156" customFormat="1" ht="22.5" customHeight="1">
      <c r="A21" s="851" t="s">
        <v>543</v>
      </c>
      <c r="B21" s="856">
        <f t="shared" si="0"/>
        <v>30</v>
      </c>
      <c r="C21" s="857">
        <v>19</v>
      </c>
      <c r="D21" s="857">
        <v>11</v>
      </c>
      <c r="E21" s="858">
        <f t="shared" si="2"/>
        <v>91</v>
      </c>
      <c r="F21" s="857">
        <v>50</v>
      </c>
      <c r="G21" s="857">
        <v>41</v>
      </c>
      <c r="H21" s="857">
        <v>18</v>
      </c>
      <c r="I21" s="859">
        <v>20</v>
      </c>
      <c r="J21" s="852" t="s">
        <v>73</v>
      </c>
    </row>
    <row r="22" spans="1:10" s="156" customFormat="1" ht="22.5" customHeight="1">
      <c r="A22" s="851" t="s">
        <v>544</v>
      </c>
      <c r="B22" s="856">
        <f t="shared" si="0"/>
        <v>22</v>
      </c>
      <c r="C22" s="857">
        <v>12</v>
      </c>
      <c r="D22" s="857">
        <v>10</v>
      </c>
      <c r="E22" s="858">
        <f t="shared" si="2"/>
        <v>77</v>
      </c>
      <c r="F22" s="857">
        <v>42</v>
      </c>
      <c r="G22" s="857">
        <v>35</v>
      </c>
      <c r="H22" s="857">
        <v>21</v>
      </c>
      <c r="I22" s="859">
        <v>19</v>
      </c>
      <c r="J22" s="852" t="s">
        <v>74</v>
      </c>
    </row>
    <row r="23" spans="1:10" s="156" customFormat="1" ht="22.5" customHeight="1">
      <c r="A23" s="851" t="s">
        <v>545</v>
      </c>
      <c r="B23" s="856">
        <f t="shared" si="0"/>
        <v>31</v>
      </c>
      <c r="C23" s="857">
        <v>16</v>
      </c>
      <c r="D23" s="857">
        <v>15</v>
      </c>
      <c r="E23" s="858">
        <f t="shared" si="2"/>
        <v>92</v>
      </c>
      <c r="F23" s="857">
        <v>44</v>
      </c>
      <c r="G23" s="857">
        <v>48</v>
      </c>
      <c r="H23" s="857">
        <v>24</v>
      </c>
      <c r="I23" s="859">
        <v>18</v>
      </c>
      <c r="J23" s="852" t="s">
        <v>75</v>
      </c>
    </row>
    <row r="24" spans="1:10" s="156" customFormat="1" ht="22.5" customHeight="1">
      <c r="A24" s="851" t="s">
        <v>546</v>
      </c>
      <c r="B24" s="856">
        <f t="shared" si="0"/>
        <v>32</v>
      </c>
      <c r="C24" s="857">
        <v>11</v>
      </c>
      <c r="D24" s="857">
        <v>21</v>
      </c>
      <c r="E24" s="858">
        <f t="shared" si="2"/>
        <v>94</v>
      </c>
      <c r="F24" s="857">
        <v>54</v>
      </c>
      <c r="G24" s="857">
        <v>40</v>
      </c>
      <c r="H24" s="857">
        <v>28</v>
      </c>
      <c r="I24" s="859">
        <v>23</v>
      </c>
      <c r="J24" s="852" t="s">
        <v>76</v>
      </c>
    </row>
    <row r="25" spans="1:10" s="158" customFormat="1" ht="22.5" customHeight="1" thickBot="1">
      <c r="A25" s="570" t="s">
        <v>547</v>
      </c>
      <c r="B25" s="860">
        <f t="shared" si="0"/>
        <v>32</v>
      </c>
      <c r="C25" s="861">
        <v>16</v>
      </c>
      <c r="D25" s="861">
        <v>16</v>
      </c>
      <c r="E25" s="862">
        <f t="shared" si="2"/>
        <v>92</v>
      </c>
      <c r="F25" s="861">
        <v>41</v>
      </c>
      <c r="G25" s="861">
        <v>51</v>
      </c>
      <c r="H25" s="861">
        <v>38</v>
      </c>
      <c r="I25" s="863">
        <v>10</v>
      </c>
      <c r="J25" s="572" t="s">
        <v>77</v>
      </c>
    </row>
    <row r="26" spans="1:10" ht="12" customHeight="1">
      <c r="A26" s="160" t="s">
        <v>813</v>
      </c>
      <c r="B26" s="161"/>
      <c r="C26" s="161"/>
      <c r="D26" s="161"/>
      <c r="F26" s="143"/>
      <c r="G26" s="143"/>
      <c r="H26" s="143"/>
      <c r="I26" s="143"/>
      <c r="J26" s="143"/>
    </row>
    <row r="27" spans="1:10" ht="12" customHeight="1">
      <c r="A27" s="989" t="s">
        <v>708</v>
      </c>
      <c r="B27" s="989"/>
      <c r="C27" s="161"/>
      <c r="D27" s="161"/>
      <c r="E27" s="132" t="s">
        <v>701</v>
      </c>
      <c r="H27" s="143"/>
      <c r="I27" s="143"/>
      <c r="J27" s="143"/>
    </row>
    <row r="28" ht="15.75">
      <c r="A28" s="122"/>
    </row>
  </sheetData>
  <sheetProtection/>
  <mergeCells count="7">
    <mergeCell ref="A27:B27"/>
    <mergeCell ref="B6:D6"/>
    <mergeCell ref="E6:G6"/>
    <mergeCell ref="E3:J3"/>
    <mergeCell ref="A3:D3"/>
    <mergeCell ref="A6:A7"/>
    <mergeCell ref="J6:J8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80" r:id="rId3"/>
  <colBreaks count="1" manualBreakCount="1">
    <brk id="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8.625" style="176" customWidth="1"/>
    <col min="2" max="4" width="7.625" style="178" customWidth="1"/>
    <col min="5" max="5" width="7.625" style="195" customWidth="1"/>
    <col min="6" max="7" width="7.625" style="178" customWidth="1"/>
    <col min="8" max="8" width="7.625" style="179" customWidth="1"/>
    <col min="9" max="10" width="7.625" style="178" customWidth="1"/>
    <col min="11" max="11" width="7.625" style="179" customWidth="1"/>
    <col min="12" max="13" width="7.625" style="178" customWidth="1"/>
    <col min="14" max="14" width="7.625" style="190" customWidth="1"/>
    <col min="15" max="16" width="7.625" style="178" customWidth="1"/>
    <col min="17" max="17" width="7.625" style="181" customWidth="1"/>
    <col min="18" max="19" width="7.625" style="178" customWidth="1"/>
    <col min="20" max="20" width="7.625" style="181" customWidth="1"/>
    <col min="21" max="22" width="7.625" style="178" customWidth="1"/>
    <col min="23" max="23" width="7.625" style="184" customWidth="1"/>
    <col min="24" max="25" width="7.625" style="178" customWidth="1"/>
    <col min="26" max="26" width="8.625" style="176" customWidth="1"/>
    <col min="27" max="29" width="9.00390625" style="176" customWidth="1"/>
    <col min="30" max="31" width="10.125" style="176" customWidth="1"/>
    <col min="32" max="16384" width="9.00390625" style="176" customWidth="1"/>
  </cols>
  <sheetData>
    <row r="1" spans="1:26" s="775" customFormat="1" ht="12" customHeight="1">
      <c r="A1" s="706" t="s">
        <v>842</v>
      </c>
      <c r="B1" s="769"/>
      <c r="C1" s="769"/>
      <c r="D1" s="769"/>
      <c r="E1" s="770"/>
      <c r="F1" s="769"/>
      <c r="G1" s="769"/>
      <c r="H1" s="771"/>
      <c r="I1" s="769"/>
      <c r="J1" s="769"/>
      <c r="K1" s="771"/>
      <c r="L1" s="769"/>
      <c r="M1" s="769"/>
      <c r="N1" s="772"/>
      <c r="O1" s="769"/>
      <c r="P1" s="769"/>
      <c r="Q1" s="768"/>
      <c r="R1" s="769"/>
      <c r="S1" s="769"/>
      <c r="T1" s="768"/>
      <c r="U1" s="769"/>
      <c r="V1" s="769"/>
      <c r="W1" s="773"/>
      <c r="X1" s="769"/>
      <c r="Y1" s="769"/>
      <c r="Z1" s="774" t="s">
        <v>37</v>
      </c>
    </row>
    <row r="2" spans="1:26" s="170" customFormat="1" ht="12" customHeight="1">
      <c r="A2" s="162"/>
      <c r="B2" s="164"/>
      <c r="C2" s="164"/>
      <c r="D2" s="164"/>
      <c r="E2" s="165"/>
      <c r="F2" s="164"/>
      <c r="G2" s="164"/>
      <c r="H2" s="166"/>
      <c r="I2" s="164"/>
      <c r="J2" s="164"/>
      <c r="K2" s="166"/>
      <c r="L2" s="164"/>
      <c r="M2" s="164"/>
      <c r="N2" s="167"/>
      <c r="O2" s="164"/>
      <c r="P2" s="164"/>
      <c r="Q2" s="163"/>
      <c r="R2" s="164"/>
      <c r="S2" s="164"/>
      <c r="T2" s="163"/>
      <c r="U2" s="164"/>
      <c r="V2" s="164"/>
      <c r="W2" s="168"/>
      <c r="X2" s="164"/>
      <c r="Y2" s="164"/>
      <c r="Z2" s="169"/>
    </row>
    <row r="3" spans="1:26" s="196" customFormat="1" ht="27.75" customHeight="1">
      <c r="A3" s="1001" t="s">
        <v>764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0" t="s">
        <v>908</v>
      </c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255"/>
    </row>
    <row r="4" spans="1:26" s="174" customFormat="1" ht="12" customHeight="1">
      <c r="A4" s="162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/>
      <c r="R4" s="171"/>
      <c r="S4" s="171"/>
      <c r="T4" s="172"/>
      <c r="U4" s="171"/>
      <c r="V4" s="171"/>
      <c r="W4" s="173"/>
      <c r="X4" s="171"/>
      <c r="Y4" s="171"/>
      <c r="Z4" s="171"/>
    </row>
    <row r="5" spans="1:26" s="776" customFormat="1" ht="12" customHeight="1" thickBot="1">
      <c r="A5" s="776" t="s">
        <v>890</v>
      </c>
      <c r="B5" s="777"/>
      <c r="C5" s="777"/>
      <c r="D5" s="777"/>
      <c r="E5" s="778"/>
      <c r="F5" s="777"/>
      <c r="G5" s="777"/>
      <c r="H5" s="779"/>
      <c r="I5" s="777"/>
      <c r="J5" s="777"/>
      <c r="K5" s="779"/>
      <c r="L5" s="777"/>
      <c r="M5" s="777"/>
      <c r="N5" s="780"/>
      <c r="O5" s="777"/>
      <c r="P5" s="777"/>
      <c r="R5" s="777"/>
      <c r="S5" s="777"/>
      <c r="U5" s="777"/>
      <c r="V5" s="777"/>
      <c r="W5" s="781"/>
      <c r="X5" s="777"/>
      <c r="Y5" s="777"/>
      <c r="Z5" s="782" t="s">
        <v>714</v>
      </c>
    </row>
    <row r="6" spans="1:26" s="783" customFormat="1" ht="24.75" customHeight="1">
      <c r="A6" s="1017" t="s">
        <v>98</v>
      </c>
      <c r="B6" s="1007" t="s">
        <v>891</v>
      </c>
      <c r="C6" s="1008"/>
      <c r="D6" s="1008"/>
      <c r="E6" s="1008"/>
      <c r="F6" s="1008"/>
      <c r="G6" s="1008"/>
      <c r="H6" s="1009" t="s">
        <v>1007</v>
      </c>
      <c r="I6" s="1010"/>
      <c r="J6" s="1010"/>
      <c r="K6" s="1013" t="s">
        <v>1008</v>
      </c>
      <c r="L6" s="1014"/>
      <c r="M6" s="1014"/>
      <c r="N6" s="1014"/>
      <c r="O6" s="1014"/>
      <c r="P6" s="1014"/>
      <c r="Q6" s="1015" t="s">
        <v>1011</v>
      </c>
      <c r="R6" s="1016"/>
      <c r="S6" s="1016"/>
      <c r="T6" s="1016"/>
      <c r="U6" s="1016"/>
      <c r="V6" s="1016"/>
      <c r="W6" s="1020" t="s">
        <v>1017</v>
      </c>
      <c r="X6" s="1021"/>
      <c r="Y6" s="1021"/>
      <c r="Z6" s="1002" t="s">
        <v>45</v>
      </c>
    </row>
    <row r="7" spans="1:26" s="784" customFormat="1" ht="19.5" customHeight="1">
      <c r="A7" s="1018"/>
      <c r="B7" s="1005" t="s">
        <v>892</v>
      </c>
      <c r="C7" s="1006"/>
      <c r="D7" s="1006"/>
      <c r="E7" s="1005" t="s">
        <v>893</v>
      </c>
      <c r="F7" s="1006"/>
      <c r="G7" s="1006"/>
      <c r="H7" s="1011"/>
      <c r="I7" s="1012"/>
      <c r="J7" s="1012"/>
      <c r="K7" s="1005" t="s">
        <v>892</v>
      </c>
      <c r="L7" s="1006"/>
      <c r="M7" s="1006"/>
      <c r="N7" s="1005" t="s">
        <v>893</v>
      </c>
      <c r="O7" s="1006"/>
      <c r="P7" s="1006"/>
      <c r="Q7" s="1005" t="s">
        <v>892</v>
      </c>
      <c r="R7" s="1006"/>
      <c r="S7" s="1006"/>
      <c r="T7" s="1005" t="s">
        <v>893</v>
      </c>
      <c r="U7" s="1006"/>
      <c r="V7" s="1006"/>
      <c r="W7" s="1022"/>
      <c r="X7" s="1023"/>
      <c r="Y7" s="1023"/>
      <c r="Z7" s="1003"/>
    </row>
    <row r="8" spans="1:26" s="784" customFormat="1" ht="64.5" customHeight="1">
      <c r="A8" s="1019"/>
      <c r="B8" s="785"/>
      <c r="C8" s="786" t="s">
        <v>894</v>
      </c>
      <c r="D8" s="787" t="s">
        <v>895</v>
      </c>
      <c r="E8" s="785"/>
      <c r="F8" s="786" t="s">
        <v>894</v>
      </c>
      <c r="G8" s="787" t="s">
        <v>895</v>
      </c>
      <c r="H8" s="785"/>
      <c r="I8" s="786" t="s">
        <v>894</v>
      </c>
      <c r="J8" s="787" t="s">
        <v>895</v>
      </c>
      <c r="K8" s="785"/>
      <c r="L8" s="786" t="s">
        <v>894</v>
      </c>
      <c r="M8" s="787" t="s">
        <v>895</v>
      </c>
      <c r="N8" s="785"/>
      <c r="O8" s="786" t="s">
        <v>894</v>
      </c>
      <c r="P8" s="787" t="s">
        <v>895</v>
      </c>
      <c r="Q8" s="785"/>
      <c r="R8" s="786" t="s">
        <v>894</v>
      </c>
      <c r="S8" s="787" t="s">
        <v>895</v>
      </c>
      <c r="T8" s="785"/>
      <c r="U8" s="786" t="s">
        <v>894</v>
      </c>
      <c r="V8" s="787" t="s">
        <v>895</v>
      </c>
      <c r="W8" s="788"/>
      <c r="X8" s="786" t="s">
        <v>894</v>
      </c>
      <c r="Y8" s="787" t="s">
        <v>895</v>
      </c>
      <c r="Z8" s="1004"/>
    </row>
    <row r="9" spans="1:26" s="791" customFormat="1" ht="24" customHeight="1">
      <c r="A9" s="789">
        <v>2016</v>
      </c>
      <c r="B9" s="792">
        <v>11899</v>
      </c>
      <c r="C9" s="792">
        <v>6262</v>
      </c>
      <c r="D9" s="792">
        <v>5637</v>
      </c>
      <c r="E9" s="792">
        <v>12506</v>
      </c>
      <c r="F9" s="792">
        <v>6529</v>
      </c>
      <c r="G9" s="792">
        <v>5977</v>
      </c>
      <c r="H9" s="792">
        <v>5617</v>
      </c>
      <c r="I9" s="793">
        <v>2835</v>
      </c>
      <c r="J9" s="793">
        <v>2782</v>
      </c>
      <c r="K9" s="792">
        <v>1318</v>
      </c>
      <c r="L9" s="793">
        <v>691</v>
      </c>
      <c r="M9" s="793">
        <v>627</v>
      </c>
      <c r="N9" s="792">
        <v>1911</v>
      </c>
      <c r="O9" s="793">
        <v>1013</v>
      </c>
      <c r="P9" s="793">
        <v>898</v>
      </c>
      <c r="Q9" s="792">
        <v>4964</v>
      </c>
      <c r="R9" s="792">
        <v>2736</v>
      </c>
      <c r="S9" s="792">
        <v>2228</v>
      </c>
      <c r="T9" s="792">
        <v>4978</v>
      </c>
      <c r="U9" s="792">
        <v>2681</v>
      </c>
      <c r="V9" s="792">
        <v>2297</v>
      </c>
      <c r="W9" s="792">
        <v>-607</v>
      </c>
      <c r="X9" s="792">
        <v>-267</v>
      </c>
      <c r="Y9" s="792">
        <v>-340</v>
      </c>
      <c r="Z9" s="790">
        <v>2016</v>
      </c>
    </row>
    <row r="10" spans="1:26" s="791" customFormat="1" ht="24" customHeight="1">
      <c r="A10" s="789">
        <v>2017</v>
      </c>
      <c r="B10" s="792">
        <v>13960</v>
      </c>
      <c r="C10" s="792">
        <v>7288</v>
      </c>
      <c r="D10" s="792">
        <v>6672</v>
      </c>
      <c r="E10" s="792">
        <v>14246</v>
      </c>
      <c r="F10" s="792">
        <v>7367</v>
      </c>
      <c r="G10" s="792">
        <v>6879</v>
      </c>
      <c r="H10" s="792">
        <v>7488</v>
      </c>
      <c r="I10" s="793">
        <v>3779</v>
      </c>
      <c r="J10" s="793">
        <v>3709</v>
      </c>
      <c r="K10" s="792">
        <v>1499</v>
      </c>
      <c r="L10" s="792">
        <v>792</v>
      </c>
      <c r="M10" s="792">
        <v>707</v>
      </c>
      <c r="N10" s="792">
        <v>1777</v>
      </c>
      <c r="O10" s="793">
        <v>936</v>
      </c>
      <c r="P10" s="793">
        <v>841</v>
      </c>
      <c r="Q10" s="792">
        <v>4973</v>
      </c>
      <c r="R10" s="792">
        <v>2717</v>
      </c>
      <c r="S10" s="792">
        <v>2256</v>
      </c>
      <c r="T10" s="792">
        <v>4981</v>
      </c>
      <c r="U10" s="792">
        <v>2652</v>
      </c>
      <c r="V10" s="792">
        <v>2329</v>
      </c>
      <c r="W10" s="792">
        <v>-286</v>
      </c>
      <c r="X10" s="792">
        <v>-79</v>
      </c>
      <c r="Y10" s="792">
        <v>-207</v>
      </c>
      <c r="Z10" s="790">
        <v>2017</v>
      </c>
    </row>
    <row r="11" spans="1:26" s="791" customFormat="1" ht="24" customHeight="1">
      <c r="A11" s="789">
        <v>2018</v>
      </c>
      <c r="B11" s="792">
        <v>11228</v>
      </c>
      <c r="C11" s="792">
        <v>5876</v>
      </c>
      <c r="D11" s="792">
        <v>5352</v>
      </c>
      <c r="E11" s="792">
        <v>11923</v>
      </c>
      <c r="F11" s="792">
        <v>6204</v>
      </c>
      <c r="G11" s="792">
        <v>5719</v>
      </c>
      <c r="H11" s="792">
        <v>5454</v>
      </c>
      <c r="I11" s="793">
        <v>2771</v>
      </c>
      <c r="J11" s="793">
        <v>2683</v>
      </c>
      <c r="K11" s="792">
        <v>1354</v>
      </c>
      <c r="L11" s="792">
        <v>719</v>
      </c>
      <c r="M11" s="792">
        <v>635</v>
      </c>
      <c r="N11" s="792">
        <v>1566</v>
      </c>
      <c r="O11" s="793">
        <v>839</v>
      </c>
      <c r="P11" s="793">
        <v>727</v>
      </c>
      <c r="Q11" s="792">
        <v>4420</v>
      </c>
      <c r="R11" s="792">
        <v>2386</v>
      </c>
      <c r="S11" s="792">
        <v>2034</v>
      </c>
      <c r="T11" s="792">
        <v>4903</v>
      </c>
      <c r="U11" s="792">
        <v>2594</v>
      </c>
      <c r="V11" s="792">
        <v>2309</v>
      </c>
      <c r="W11" s="792">
        <v>-695</v>
      </c>
      <c r="X11" s="792">
        <v>-328</v>
      </c>
      <c r="Y11" s="792">
        <v>-367</v>
      </c>
      <c r="Z11" s="790">
        <v>2018</v>
      </c>
    </row>
    <row r="12" spans="1:26" s="791" customFormat="1" ht="24" customHeight="1">
      <c r="A12" s="789">
        <v>2019</v>
      </c>
      <c r="B12" s="792">
        <v>12027</v>
      </c>
      <c r="C12" s="792">
        <v>6296</v>
      </c>
      <c r="D12" s="792">
        <v>5731</v>
      </c>
      <c r="E12" s="792">
        <v>12448</v>
      </c>
      <c r="F12" s="792">
        <v>6463</v>
      </c>
      <c r="G12" s="792">
        <v>5985</v>
      </c>
      <c r="H12" s="792">
        <v>5909</v>
      </c>
      <c r="I12" s="793">
        <v>2983</v>
      </c>
      <c r="J12" s="793">
        <v>2926</v>
      </c>
      <c r="K12" s="792">
        <v>1379</v>
      </c>
      <c r="L12" s="792">
        <v>776</v>
      </c>
      <c r="M12" s="792">
        <v>603</v>
      </c>
      <c r="N12" s="792">
        <v>1643</v>
      </c>
      <c r="O12" s="793">
        <v>870</v>
      </c>
      <c r="P12" s="793">
        <v>773</v>
      </c>
      <c r="Q12" s="792">
        <v>4739</v>
      </c>
      <c r="R12" s="792">
        <v>2537</v>
      </c>
      <c r="S12" s="792">
        <v>2202</v>
      </c>
      <c r="T12" s="792">
        <v>4896</v>
      </c>
      <c r="U12" s="792">
        <v>2610</v>
      </c>
      <c r="V12" s="792">
        <v>2286</v>
      </c>
      <c r="W12" s="792">
        <v>-421</v>
      </c>
      <c r="X12" s="792">
        <v>-167</v>
      </c>
      <c r="Y12" s="792">
        <v>-254</v>
      </c>
      <c r="Z12" s="790">
        <v>2019</v>
      </c>
    </row>
    <row r="13" spans="1:26" s="791" customFormat="1" ht="24" customHeight="1">
      <c r="A13" s="794">
        <v>2020</v>
      </c>
      <c r="B13" s="795">
        <f>SUM(B14:B25)</f>
        <v>13571</v>
      </c>
      <c r="C13" s="795">
        <f>SUM(C14:C25)</f>
        <v>7230</v>
      </c>
      <c r="D13" s="795">
        <f>SUM(D14:D25)</f>
        <v>6341</v>
      </c>
      <c r="E13" s="795">
        <f aca="true" t="shared" si="0" ref="E13:Y13">SUM(E14:E25)</f>
        <v>13892</v>
      </c>
      <c r="F13" s="795">
        <f t="shared" si="0"/>
        <v>7240</v>
      </c>
      <c r="G13" s="795">
        <f t="shared" si="0"/>
        <v>6652</v>
      </c>
      <c r="H13" s="795">
        <f t="shared" si="0"/>
        <v>6830</v>
      </c>
      <c r="I13" s="795">
        <f t="shared" si="0"/>
        <v>3511</v>
      </c>
      <c r="J13" s="795">
        <f t="shared" si="0"/>
        <v>3319</v>
      </c>
      <c r="K13" s="795">
        <f t="shared" si="0"/>
        <v>1545</v>
      </c>
      <c r="L13" s="795">
        <f t="shared" si="0"/>
        <v>831</v>
      </c>
      <c r="M13" s="795">
        <f t="shared" si="0"/>
        <v>714</v>
      </c>
      <c r="N13" s="795">
        <f t="shared" si="0"/>
        <v>1738</v>
      </c>
      <c r="O13" s="795">
        <f t="shared" si="0"/>
        <v>910</v>
      </c>
      <c r="P13" s="795">
        <f t="shared" si="0"/>
        <v>828</v>
      </c>
      <c r="Q13" s="795">
        <f t="shared" si="0"/>
        <v>5196</v>
      </c>
      <c r="R13" s="795">
        <f t="shared" si="0"/>
        <v>2888</v>
      </c>
      <c r="S13" s="795">
        <f t="shared" si="0"/>
        <v>2308</v>
      </c>
      <c r="T13" s="795">
        <f t="shared" si="0"/>
        <v>5324</v>
      </c>
      <c r="U13" s="795">
        <f t="shared" si="0"/>
        <v>2819</v>
      </c>
      <c r="V13" s="795">
        <f t="shared" si="0"/>
        <v>2505</v>
      </c>
      <c r="W13" s="795">
        <f t="shared" si="0"/>
        <v>-321</v>
      </c>
      <c r="X13" s="795">
        <f t="shared" si="0"/>
        <v>-10</v>
      </c>
      <c r="Y13" s="795">
        <f t="shared" si="0"/>
        <v>-311</v>
      </c>
      <c r="Z13" s="796">
        <v>2020</v>
      </c>
    </row>
    <row r="14" spans="1:26" s="791" customFormat="1" ht="24" customHeight="1">
      <c r="A14" s="789" t="s">
        <v>896</v>
      </c>
      <c r="B14" s="797">
        <f aca="true" t="shared" si="1" ref="B14:B25">SUM(C14:D14)</f>
        <v>1376</v>
      </c>
      <c r="C14" s="798">
        <v>726</v>
      </c>
      <c r="D14" s="798">
        <v>650</v>
      </c>
      <c r="E14" s="799">
        <f aca="true" t="shared" si="2" ref="E14:E25">SUM(F14:G14)</f>
        <v>1537</v>
      </c>
      <c r="F14" s="798">
        <v>814</v>
      </c>
      <c r="G14" s="798">
        <v>723</v>
      </c>
      <c r="H14" s="797">
        <f aca="true" t="shared" si="3" ref="H14:H25">SUM(I14:J14)</f>
        <v>821</v>
      </c>
      <c r="I14" s="798">
        <v>420</v>
      </c>
      <c r="J14" s="798">
        <v>401</v>
      </c>
      <c r="K14" s="797">
        <f aca="true" t="shared" si="4" ref="K14:K25">SUM(L14:M14)</f>
        <v>119</v>
      </c>
      <c r="L14" s="798">
        <v>65</v>
      </c>
      <c r="M14" s="798">
        <v>54</v>
      </c>
      <c r="N14" s="797">
        <f aca="true" t="shared" si="5" ref="N14:N25">SUM(O14:P14)</f>
        <v>166</v>
      </c>
      <c r="O14" s="798">
        <v>99</v>
      </c>
      <c r="P14" s="798">
        <v>67</v>
      </c>
      <c r="Q14" s="797">
        <f aca="true" t="shared" si="6" ref="Q14:Q25">SUM(R14:S14)</f>
        <v>436</v>
      </c>
      <c r="R14" s="798">
        <v>241</v>
      </c>
      <c r="S14" s="798">
        <v>195</v>
      </c>
      <c r="T14" s="797">
        <f aca="true" t="shared" si="7" ref="T14:T25">SUM(U14:V14)</f>
        <v>550</v>
      </c>
      <c r="U14" s="798">
        <v>295</v>
      </c>
      <c r="V14" s="798">
        <v>255</v>
      </c>
      <c r="W14" s="800">
        <f aca="true" t="shared" si="8" ref="W14:W25">SUM(X14:Y14)</f>
        <v>-161</v>
      </c>
      <c r="X14" s="801">
        <f aca="true" t="shared" si="9" ref="X14:X25">L14-O14+R14-U14</f>
        <v>-88</v>
      </c>
      <c r="Y14" s="801">
        <f aca="true" t="shared" si="10" ref="Y14:Y25">M14-P14+S14-V14</f>
        <v>-73</v>
      </c>
      <c r="Z14" s="802" t="s">
        <v>67</v>
      </c>
    </row>
    <row r="15" spans="1:26" s="791" customFormat="1" ht="24" customHeight="1">
      <c r="A15" s="789" t="s">
        <v>897</v>
      </c>
      <c r="B15" s="797">
        <f t="shared" si="1"/>
        <v>1464</v>
      </c>
      <c r="C15" s="798">
        <v>781</v>
      </c>
      <c r="D15" s="798">
        <v>683</v>
      </c>
      <c r="E15" s="799">
        <f t="shared" si="2"/>
        <v>1489</v>
      </c>
      <c r="F15" s="798">
        <v>764</v>
      </c>
      <c r="G15" s="798">
        <v>725</v>
      </c>
      <c r="H15" s="797">
        <f t="shared" si="3"/>
        <v>691</v>
      </c>
      <c r="I15" s="798">
        <v>367</v>
      </c>
      <c r="J15" s="798">
        <v>324</v>
      </c>
      <c r="K15" s="797">
        <f t="shared" si="4"/>
        <v>200</v>
      </c>
      <c r="L15" s="798">
        <v>107</v>
      </c>
      <c r="M15" s="798">
        <v>93</v>
      </c>
      <c r="N15" s="797">
        <f t="shared" si="5"/>
        <v>226</v>
      </c>
      <c r="O15" s="798">
        <v>115</v>
      </c>
      <c r="P15" s="798">
        <v>111</v>
      </c>
      <c r="Q15" s="797">
        <f t="shared" si="6"/>
        <v>573</v>
      </c>
      <c r="R15" s="798">
        <v>307</v>
      </c>
      <c r="S15" s="798">
        <v>266</v>
      </c>
      <c r="T15" s="797">
        <f t="shared" si="7"/>
        <v>572</v>
      </c>
      <c r="U15" s="798">
        <v>282</v>
      </c>
      <c r="V15" s="798">
        <v>290</v>
      </c>
      <c r="W15" s="800">
        <f t="shared" si="8"/>
        <v>-25</v>
      </c>
      <c r="X15" s="801">
        <f t="shared" si="9"/>
        <v>17</v>
      </c>
      <c r="Y15" s="801">
        <f t="shared" si="10"/>
        <v>-42</v>
      </c>
      <c r="Z15" s="802" t="s">
        <v>68</v>
      </c>
    </row>
    <row r="16" spans="1:26" s="791" customFormat="1" ht="24" customHeight="1">
      <c r="A16" s="789" t="s">
        <v>898</v>
      </c>
      <c r="B16" s="797">
        <f t="shared" si="1"/>
        <v>1483</v>
      </c>
      <c r="C16" s="798">
        <v>791</v>
      </c>
      <c r="D16" s="798">
        <v>692</v>
      </c>
      <c r="E16" s="799">
        <f t="shared" si="2"/>
        <v>1479</v>
      </c>
      <c r="F16" s="798">
        <v>761</v>
      </c>
      <c r="G16" s="798">
        <v>718</v>
      </c>
      <c r="H16" s="797">
        <f t="shared" si="3"/>
        <v>778</v>
      </c>
      <c r="I16" s="798">
        <v>413</v>
      </c>
      <c r="J16" s="798">
        <v>365</v>
      </c>
      <c r="K16" s="797">
        <f t="shared" si="4"/>
        <v>196</v>
      </c>
      <c r="L16" s="798">
        <v>115</v>
      </c>
      <c r="M16" s="798">
        <v>81</v>
      </c>
      <c r="N16" s="797">
        <f t="shared" si="5"/>
        <v>155</v>
      </c>
      <c r="O16" s="798">
        <v>79</v>
      </c>
      <c r="P16" s="798">
        <v>76</v>
      </c>
      <c r="Q16" s="797">
        <f t="shared" si="6"/>
        <v>509</v>
      </c>
      <c r="R16" s="798">
        <v>263</v>
      </c>
      <c r="S16" s="798">
        <v>246</v>
      </c>
      <c r="T16" s="797">
        <f t="shared" si="7"/>
        <v>546</v>
      </c>
      <c r="U16" s="798">
        <v>269</v>
      </c>
      <c r="V16" s="798">
        <v>277</v>
      </c>
      <c r="W16" s="800">
        <f t="shared" si="8"/>
        <v>4</v>
      </c>
      <c r="X16" s="801">
        <f t="shared" si="9"/>
        <v>30</v>
      </c>
      <c r="Y16" s="801">
        <f t="shared" si="10"/>
        <v>-26</v>
      </c>
      <c r="Z16" s="802" t="s">
        <v>69</v>
      </c>
    </row>
    <row r="17" spans="1:26" s="791" customFormat="1" ht="24" customHeight="1">
      <c r="A17" s="789" t="s">
        <v>899</v>
      </c>
      <c r="B17" s="797">
        <f t="shared" si="1"/>
        <v>1062</v>
      </c>
      <c r="C17" s="798">
        <v>543</v>
      </c>
      <c r="D17" s="798">
        <v>519</v>
      </c>
      <c r="E17" s="799">
        <f t="shared" si="2"/>
        <v>1165</v>
      </c>
      <c r="F17" s="798">
        <v>613</v>
      </c>
      <c r="G17" s="798">
        <v>552</v>
      </c>
      <c r="H17" s="797">
        <f t="shared" si="3"/>
        <v>573</v>
      </c>
      <c r="I17" s="798">
        <v>287</v>
      </c>
      <c r="J17" s="798">
        <v>286</v>
      </c>
      <c r="K17" s="797">
        <f t="shared" si="4"/>
        <v>116</v>
      </c>
      <c r="L17" s="798">
        <v>58</v>
      </c>
      <c r="M17" s="798">
        <v>58</v>
      </c>
      <c r="N17" s="797">
        <f t="shared" si="5"/>
        <v>149</v>
      </c>
      <c r="O17" s="798">
        <v>80</v>
      </c>
      <c r="P17" s="798">
        <v>69</v>
      </c>
      <c r="Q17" s="797">
        <f t="shared" si="6"/>
        <v>373</v>
      </c>
      <c r="R17" s="798">
        <v>198</v>
      </c>
      <c r="S17" s="798">
        <v>175</v>
      </c>
      <c r="T17" s="797">
        <f t="shared" si="7"/>
        <v>443</v>
      </c>
      <c r="U17" s="798">
        <v>246</v>
      </c>
      <c r="V17" s="798">
        <v>197</v>
      </c>
      <c r="W17" s="800">
        <f t="shared" si="8"/>
        <v>-103</v>
      </c>
      <c r="X17" s="801">
        <f t="shared" si="9"/>
        <v>-70</v>
      </c>
      <c r="Y17" s="801">
        <f t="shared" si="10"/>
        <v>-33</v>
      </c>
      <c r="Z17" s="802" t="s">
        <v>70</v>
      </c>
    </row>
    <row r="18" spans="1:26" s="791" customFormat="1" ht="24" customHeight="1">
      <c r="A18" s="789" t="s">
        <v>900</v>
      </c>
      <c r="B18" s="797">
        <f t="shared" si="1"/>
        <v>1130</v>
      </c>
      <c r="C18" s="798">
        <v>595</v>
      </c>
      <c r="D18" s="798">
        <v>535</v>
      </c>
      <c r="E18" s="799">
        <f t="shared" si="2"/>
        <v>1161</v>
      </c>
      <c r="F18" s="798">
        <v>607</v>
      </c>
      <c r="G18" s="798">
        <v>554</v>
      </c>
      <c r="H18" s="797">
        <f t="shared" si="3"/>
        <v>588</v>
      </c>
      <c r="I18" s="798">
        <v>300</v>
      </c>
      <c r="J18" s="798">
        <v>288</v>
      </c>
      <c r="K18" s="797">
        <f t="shared" si="4"/>
        <v>121</v>
      </c>
      <c r="L18" s="798">
        <v>64</v>
      </c>
      <c r="M18" s="798">
        <v>57</v>
      </c>
      <c r="N18" s="797">
        <f t="shared" si="5"/>
        <v>164</v>
      </c>
      <c r="O18" s="798">
        <v>87</v>
      </c>
      <c r="P18" s="798">
        <v>77</v>
      </c>
      <c r="Q18" s="797">
        <f t="shared" si="6"/>
        <v>421</v>
      </c>
      <c r="R18" s="798">
        <v>231</v>
      </c>
      <c r="S18" s="798">
        <v>190</v>
      </c>
      <c r="T18" s="797">
        <f t="shared" si="7"/>
        <v>409</v>
      </c>
      <c r="U18" s="798">
        <v>220</v>
      </c>
      <c r="V18" s="798">
        <v>189</v>
      </c>
      <c r="W18" s="800">
        <f t="shared" si="8"/>
        <v>-31</v>
      </c>
      <c r="X18" s="801">
        <f t="shared" si="9"/>
        <v>-12</v>
      </c>
      <c r="Y18" s="801">
        <f t="shared" si="10"/>
        <v>-19</v>
      </c>
      <c r="Z18" s="802" t="s">
        <v>15</v>
      </c>
    </row>
    <row r="19" spans="1:26" s="791" customFormat="1" ht="24" customHeight="1">
      <c r="A19" s="789" t="s">
        <v>901</v>
      </c>
      <c r="B19" s="797">
        <f t="shared" si="1"/>
        <v>1234</v>
      </c>
      <c r="C19" s="798">
        <v>684</v>
      </c>
      <c r="D19" s="798">
        <v>550</v>
      </c>
      <c r="E19" s="799">
        <f t="shared" si="2"/>
        <v>1141</v>
      </c>
      <c r="F19" s="798">
        <v>585</v>
      </c>
      <c r="G19" s="798">
        <v>556</v>
      </c>
      <c r="H19" s="797">
        <f t="shared" si="3"/>
        <v>614</v>
      </c>
      <c r="I19" s="798">
        <v>311</v>
      </c>
      <c r="J19" s="798">
        <v>303</v>
      </c>
      <c r="K19" s="797">
        <f t="shared" si="4"/>
        <v>118</v>
      </c>
      <c r="L19" s="798">
        <v>67</v>
      </c>
      <c r="M19" s="798">
        <v>51</v>
      </c>
      <c r="N19" s="797">
        <f t="shared" si="5"/>
        <v>140</v>
      </c>
      <c r="O19" s="798">
        <v>64</v>
      </c>
      <c r="P19" s="798">
        <v>76</v>
      </c>
      <c r="Q19" s="797">
        <f t="shared" si="6"/>
        <v>502</v>
      </c>
      <c r="R19" s="798">
        <v>306</v>
      </c>
      <c r="S19" s="798">
        <v>196</v>
      </c>
      <c r="T19" s="797">
        <f t="shared" si="7"/>
        <v>387</v>
      </c>
      <c r="U19" s="798">
        <v>210</v>
      </c>
      <c r="V19" s="798">
        <v>177</v>
      </c>
      <c r="W19" s="800">
        <f t="shared" si="8"/>
        <v>93</v>
      </c>
      <c r="X19" s="801">
        <f t="shared" si="9"/>
        <v>99</v>
      </c>
      <c r="Y19" s="801">
        <f t="shared" si="10"/>
        <v>-6</v>
      </c>
      <c r="Z19" s="802" t="s">
        <v>71</v>
      </c>
    </row>
    <row r="20" spans="1:26" s="791" customFormat="1" ht="24" customHeight="1">
      <c r="A20" s="789" t="s">
        <v>902</v>
      </c>
      <c r="B20" s="797">
        <f t="shared" si="1"/>
        <v>1049</v>
      </c>
      <c r="C20" s="798">
        <v>577</v>
      </c>
      <c r="D20" s="798">
        <v>472</v>
      </c>
      <c r="E20" s="799">
        <f t="shared" si="2"/>
        <v>1052</v>
      </c>
      <c r="F20" s="798">
        <v>560</v>
      </c>
      <c r="G20" s="798">
        <v>492</v>
      </c>
      <c r="H20" s="797">
        <f t="shared" si="3"/>
        <v>505</v>
      </c>
      <c r="I20" s="798">
        <v>270</v>
      </c>
      <c r="J20" s="798">
        <v>235</v>
      </c>
      <c r="K20" s="797">
        <f t="shared" si="4"/>
        <v>126</v>
      </c>
      <c r="L20" s="798">
        <v>70</v>
      </c>
      <c r="M20" s="798">
        <v>56</v>
      </c>
      <c r="N20" s="797">
        <f t="shared" si="5"/>
        <v>137</v>
      </c>
      <c r="O20" s="798">
        <v>74</v>
      </c>
      <c r="P20" s="798">
        <v>63</v>
      </c>
      <c r="Q20" s="797">
        <f t="shared" si="6"/>
        <v>418</v>
      </c>
      <c r="R20" s="798">
        <v>237</v>
      </c>
      <c r="S20" s="798">
        <v>181</v>
      </c>
      <c r="T20" s="797">
        <f t="shared" si="7"/>
        <v>410</v>
      </c>
      <c r="U20" s="798">
        <v>216</v>
      </c>
      <c r="V20" s="798">
        <v>194</v>
      </c>
      <c r="W20" s="800">
        <f t="shared" si="8"/>
        <v>-3</v>
      </c>
      <c r="X20" s="801">
        <f t="shared" si="9"/>
        <v>17</v>
      </c>
      <c r="Y20" s="801">
        <f t="shared" si="10"/>
        <v>-20</v>
      </c>
      <c r="Z20" s="802" t="s">
        <v>72</v>
      </c>
    </row>
    <row r="21" spans="1:26" s="791" customFormat="1" ht="24" customHeight="1">
      <c r="A21" s="789" t="s">
        <v>903</v>
      </c>
      <c r="B21" s="797">
        <f t="shared" si="1"/>
        <v>848</v>
      </c>
      <c r="C21" s="798">
        <v>459</v>
      </c>
      <c r="D21" s="798">
        <v>389</v>
      </c>
      <c r="E21" s="799">
        <f t="shared" si="2"/>
        <v>871</v>
      </c>
      <c r="F21" s="798">
        <v>461</v>
      </c>
      <c r="G21" s="798">
        <v>410</v>
      </c>
      <c r="H21" s="797">
        <f t="shared" si="3"/>
        <v>366</v>
      </c>
      <c r="I21" s="798">
        <v>179</v>
      </c>
      <c r="J21" s="798">
        <v>187</v>
      </c>
      <c r="K21" s="797">
        <f t="shared" si="4"/>
        <v>100</v>
      </c>
      <c r="L21" s="798">
        <v>53</v>
      </c>
      <c r="M21" s="798">
        <v>47</v>
      </c>
      <c r="N21" s="797">
        <f t="shared" si="5"/>
        <v>112</v>
      </c>
      <c r="O21" s="798">
        <v>63</v>
      </c>
      <c r="P21" s="798">
        <v>49</v>
      </c>
      <c r="Q21" s="797">
        <f t="shared" si="6"/>
        <v>382</v>
      </c>
      <c r="R21" s="798">
        <v>227</v>
      </c>
      <c r="S21" s="798">
        <v>155</v>
      </c>
      <c r="T21" s="797">
        <f t="shared" si="7"/>
        <v>393</v>
      </c>
      <c r="U21" s="798">
        <v>219</v>
      </c>
      <c r="V21" s="798">
        <v>174</v>
      </c>
      <c r="W21" s="800">
        <f t="shared" si="8"/>
        <v>-23</v>
      </c>
      <c r="X21" s="801">
        <f t="shared" si="9"/>
        <v>-2</v>
      </c>
      <c r="Y21" s="801">
        <f t="shared" si="10"/>
        <v>-21</v>
      </c>
      <c r="Z21" s="802" t="s">
        <v>73</v>
      </c>
    </row>
    <row r="22" spans="1:26" s="791" customFormat="1" ht="24" customHeight="1">
      <c r="A22" s="789" t="s">
        <v>904</v>
      </c>
      <c r="B22" s="797">
        <f t="shared" si="1"/>
        <v>868</v>
      </c>
      <c r="C22" s="798">
        <v>455</v>
      </c>
      <c r="D22" s="798">
        <v>413</v>
      </c>
      <c r="E22" s="799">
        <f t="shared" si="2"/>
        <v>936</v>
      </c>
      <c r="F22" s="798">
        <v>484</v>
      </c>
      <c r="G22" s="798">
        <v>452</v>
      </c>
      <c r="H22" s="797">
        <f t="shared" si="3"/>
        <v>449</v>
      </c>
      <c r="I22" s="798">
        <v>227</v>
      </c>
      <c r="J22" s="798">
        <v>222</v>
      </c>
      <c r="K22" s="797">
        <f t="shared" si="4"/>
        <v>91</v>
      </c>
      <c r="L22" s="798">
        <v>45</v>
      </c>
      <c r="M22" s="798">
        <v>46</v>
      </c>
      <c r="N22" s="797">
        <f t="shared" si="5"/>
        <v>100</v>
      </c>
      <c r="O22" s="798">
        <v>49</v>
      </c>
      <c r="P22" s="798">
        <v>51</v>
      </c>
      <c r="Q22" s="797">
        <f t="shared" si="6"/>
        <v>328</v>
      </c>
      <c r="R22" s="798">
        <v>183</v>
      </c>
      <c r="S22" s="798">
        <v>145</v>
      </c>
      <c r="T22" s="797">
        <f t="shared" si="7"/>
        <v>387</v>
      </c>
      <c r="U22" s="798">
        <v>208</v>
      </c>
      <c r="V22" s="798">
        <v>179</v>
      </c>
      <c r="W22" s="800">
        <f t="shared" si="8"/>
        <v>-68</v>
      </c>
      <c r="X22" s="801">
        <f t="shared" si="9"/>
        <v>-29</v>
      </c>
      <c r="Y22" s="801">
        <f t="shared" si="10"/>
        <v>-39</v>
      </c>
      <c r="Z22" s="802" t="s">
        <v>91</v>
      </c>
    </row>
    <row r="23" spans="1:26" s="791" customFormat="1" ht="24" customHeight="1">
      <c r="A23" s="789" t="s">
        <v>905</v>
      </c>
      <c r="B23" s="797">
        <f t="shared" si="1"/>
        <v>924</v>
      </c>
      <c r="C23" s="798">
        <v>483</v>
      </c>
      <c r="D23" s="798">
        <v>441</v>
      </c>
      <c r="E23" s="799">
        <f t="shared" si="2"/>
        <v>946</v>
      </c>
      <c r="F23" s="798">
        <v>481</v>
      </c>
      <c r="G23" s="798">
        <v>465</v>
      </c>
      <c r="H23" s="797">
        <f t="shared" si="3"/>
        <v>494</v>
      </c>
      <c r="I23" s="798">
        <v>249</v>
      </c>
      <c r="J23" s="798">
        <v>245</v>
      </c>
      <c r="K23" s="797">
        <f t="shared" si="4"/>
        <v>93</v>
      </c>
      <c r="L23" s="798">
        <v>52</v>
      </c>
      <c r="M23" s="798">
        <v>41</v>
      </c>
      <c r="N23" s="797">
        <f t="shared" si="5"/>
        <v>99</v>
      </c>
      <c r="O23" s="798">
        <v>59</v>
      </c>
      <c r="P23" s="798">
        <v>40</v>
      </c>
      <c r="Q23" s="797">
        <f t="shared" si="6"/>
        <v>337</v>
      </c>
      <c r="R23" s="798">
        <v>182</v>
      </c>
      <c r="S23" s="798">
        <v>155</v>
      </c>
      <c r="T23" s="797">
        <f t="shared" si="7"/>
        <v>353</v>
      </c>
      <c r="U23" s="798">
        <v>173</v>
      </c>
      <c r="V23" s="798">
        <v>180</v>
      </c>
      <c r="W23" s="800">
        <f t="shared" si="8"/>
        <v>-22</v>
      </c>
      <c r="X23" s="801">
        <f t="shared" si="9"/>
        <v>2</v>
      </c>
      <c r="Y23" s="801">
        <f t="shared" si="10"/>
        <v>-24</v>
      </c>
      <c r="Z23" s="802" t="s">
        <v>75</v>
      </c>
    </row>
    <row r="24" spans="1:26" s="791" customFormat="1" ht="24" customHeight="1">
      <c r="A24" s="789" t="s">
        <v>906</v>
      </c>
      <c r="B24" s="797">
        <f t="shared" si="1"/>
        <v>969</v>
      </c>
      <c r="C24" s="798">
        <v>513</v>
      </c>
      <c r="D24" s="798">
        <v>456</v>
      </c>
      <c r="E24" s="799">
        <f t="shared" si="2"/>
        <v>975</v>
      </c>
      <c r="F24" s="798">
        <v>501</v>
      </c>
      <c r="G24" s="798">
        <v>474</v>
      </c>
      <c r="H24" s="797">
        <f t="shared" si="3"/>
        <v>490</v>
      </c>
      <c r="I24" s="798">
        <v>241</v>
      </c>
      <c r="J24" s="798">
        <v>249</v>
      </c>
      <c r="K24" s="797">
        <f t="shared" si="4"/>
        <v>109</v>
      </c>
      <c r="L24" s="798">
        <v>57</v>
      </c>
      <c r="M24" s="798">
        <v>52</v>
      </c>
      <c r="N24" s="797">
        <f t="shared" si="5"/>
        <v>117</v>
      </c>
      <c r="O24" s="798">
        <v>54</v>
      </c>
      <c r="P24" s="798">
        <v>63</v>
      </c>
      <c r="Q24" s="797">
        <f t="shared" si="6"/>
        <v>370</v>
      </c>
      <c r="R24" s="798">
        <v>215</v>
      </c>
      <c r="S24" s="798">
        <v>155</v>
      </c>
      <c r="T24" s="797">
        <f t="shared" si="7"/>
        <v>368</v>
      </c>
      <c r="U24" s="798">
        <v>206</v>
      </c>
      <c r="V24" s="798">
        <v>162</v>
      </c>
      <c r="W24" s="800">
        <f t="shared" si="8"/>
        <v>-6</v>
      </c>
      <c r="X24" s="801">
        <f t="shared" si="9"/>
        <v>12</v>
      </c>
      <c r="Y24" s="801">
        <f t="shared" si="10"/>
        <v>-18</v>
      </c>
      <c r="Z24" s="802" t="s">
        <v>76</v>
      </c>
    </row>
    <row r="25" spans="1:26" s="791" customFormat="1" ht="24" customHeight="1" thickBot="1">
      <c r="A25" s="803" t="s">
        <v>907</v>
      </c>
      <c r="B25" s="804">
        <f t="shared" si="1"/>
        <v>1164</v>
      </c>
      <c r="C25" s="805">
        <v>623</v>
      </c>
      <c r="D25" s="805">
        <v>541</v>
      </c>
      <c r="E25" s="806">
        <f t="shared" si="2"/>
        <v>1140</v>
      </c>
      <c r="F25" s="805">
        <v>609</v>
      </c>
      <c r="G25" s="805">
        <v>531</v>
      </c>
      <c r="H25" s="804">
        <f t="shared" si="3"/>
        <v>461</v>
      </c>
      <c r="I25" s="805">
        <v>247</v>
      </c>
      <c r="J25" s="805">
        <v>214</v>
      </c>
      <c r="K25" s="804">
        <f t="shared" si="4"/>
        <v>156</v>
      </c>
      <c r="L25" s="805">
        <v>78</v>
      </c>
      <c r="M25" s="805">
        <v>78</v>
      </c>
      <c r="N25" s="804">
        <f t="shared" si="5"/>
        <v>173</v>
      </c>
      <c r="O25" s="805">
        <v>87</v>
      </c>
      <c r="P25" s="805">
        <v>86</v>
      </c>
      <c r="Q25" s="804">
        <f t="shared" si="6"/>
        <v>547</v>
      </c>
      <c r="R25" s="805">
        <v>298</v>
      </c>
      <c r="S25" s="805">
        <v>249</v>
      </c>
      <c r="T25" s="804">
        <f t="shared" si="7"/>
        <v>506</v>
      </c>
      <c r="U25" s="805">
        <v>275</v>
      </c>
      <c r="V25" s="805">
        <v>231</v>
      </c>
      <c r="W25" s="807">
        <f t="shared" si="8"/>
        <v>24</v>
      </c>
      <c r="X25" s="808">
        <f t="shared" si="9"/>
        <v>14</v>
      </c>
      <c r="Y25" s="808">
        <f t="shared" si="10"/>
        <v>10</v>
      </c>
      <c r="Z25" s="809" t="s">
        <v>77</v>
      </c>
    </row>
    <row r="26" spans="1:24" ht="12" customHeight="1">
      <c r="A26" s="186" t="s">
        <v>814</v>
      </c>
      <c r="E26" s="178"/>
      <c r="N26" s="175" t="s">
        <v>1013</v>
      </c>
      <c r="O26" s="187"/>
      <c r="P26" s="187"/>
      <c r="Q26" s="188"/>
      <c r="R26" s="187"/>
      <c r="S26" s="187"/>
      <c r="T26" s="187"/>
      <c r="U26" s="187"/>
      <c r="V26" s="187"/>
      <c r="W26" s="187"/>
      <c r="X26" s="187"/>
    </row>
    <row r="27" spans="5:24" ht="12" customHeight="1">
      <c r="E27" s="189"/>
      <c r="H27" s="189"/>
      <c r="K27" s="189"/>
      <c r="N27" s="191" t="s">
        <v>493</v>
      </c>
      <c r="O27" s="181"/>
      <c r="Q27" s="192"/>
      <c r="R27" s="181"/>
      <c r="T27" s="183"/>
      <c r="U27" s="184"/>
      <c r="W27" s="193"/>
      <c r="X27" s="176"/>
    </row>
    <row r="28" spans="1:25" ht="12" customHeight="1">
      <c r="A28" s="177" t="s">
        <v>815</v>
      </c>
      <c r="E28" s="178"/>
      <c r="N28" s="180" t="s">
        <v>701</v>
      </c>
      <c r="O28" s="181"/>
      <c r="Q28" s="182"/>
      <c r="T28" s="183"/>
      <c r="U28" s="184"/>
      <c r="W28" s="185"/>
      <c r="X28" s="176"/>
      <c r="Y28" s="176"/>
    </row>
    <row r="29" spans="5:23" ht="15.75">
      <c r="E29" s="178"/>
      <c r="H29" s="178"/>
      <c r="K29" s="178"/>
      <c r="N29" s="178"/>
      <c r="Q29" s="178"/>
      <c r="T29" s="178"/>
      <c r="W29" s="178"/>
    </row>
    <row r="30" spans="5:11" ht="15.75">
      <c r="E30" s="179"/>
      <c r="H30" s="189"/>
      <c r="K30" s="189"/>
    </row>
    <row r="31" spans="5:25" ht="15.75">
      <c r="E31" s="179"/>
      <c r="G31" s="189"/>
      <c r="H31" s="178"/>
      <c r="J31" s="182"/>
      <c r="K31" s="178"/>
      <c r="M31" s="182"/>
      <c r="N31" s="178"/>
      <c r="P31" s="183"/>
      <c r="Q31" s="178"/>
      <c r="S31" s="185"/>
      <c r="T31" s="176"/>
      <c r="U31" s="176"/>
      <c r="V31" s="176"/>
      <c r="W31" s="176"/>
      <c r="X31" s="176"/>
      <c r="Y31" s="176"/>
    </row>
    <row r="32" spans="5:25" ht="15.75">
      <c r="E32" s="179"/>
      <c r="G32" s="189"/>
      <c r="H32" s="178"/>
      <c r="J32" s="182"/>
      <c r="K32" s="178"/>
      <c r="M32" s="182"/>
      <c r="N32" s="178"/>
      <c r="P32" s="183"/>
      <c r="Q32" s="178"/>
      <c r="S32" s="185"/>
      <c r="T32" s="176"/>
      <c r="U32" s="176"/>
      <c r="V32" s="176"/>
      <c r="W32" s="176"/>
      <c r="X32" s="176"/>
      <c r="Y32" s="176"/>
    </row>
    <row r="33" spans="5:25" ht="15.75">
      <c r="E33" s="179"/>
      <c r="G33" s="179"/>
      <c r="H33" s="178"/>
      <c r="J33" s="182"/>
      <c r="K33" s="178"/>
      <c r="M33" s="182"/>
      <c r="N33" s="178"/>
      <c r="P33" s="183"/>
      <c r="Q33" s="178"/>
      <c r="S33" s="185"/>
      <c r="T33" s="176"/>
      <c r="U33" s="176"/>
      <c r="V33" s="176"/>
      <c r="W33" s="176"/>
      <c r="X33" s="176"/>
      <c r="Y33" s="176"/>
    </row>
    <row r="34" ht="15.75">
      <c r="E34" s="179"/>
    </row>
    <row r="35" ht="15.75">
      <c r="E35" s="179"/>
    </row>
    <row r="36" ht="15.75">
      <c r="E36" s="179"/>
    </row>
    <row r="37" ht="15.75">
      <c r="E37" s="179"/>
    </row>
    <row r="38" ht="15.75">
      <c r="E38" s="179"/>
    </row>
    <row r="39" ht="15.75">
      <c r="E39" s="179"/>
    </row>
    <row r="40" ht="15.75">
      <c r="E40" s="179"/>
    </row>
    <row r="41" ht="15.75">
      <c r="E41" s="179"/>
    </row>
    <row r="42" ht="15.75">
      <c r="E42" s="181"/>
    </row>
    <row r="43" ht="15.75">
      <c r="E43" s="194"/>
    </row>
    <row r="44" ht="15.75">
      <c r="E44" s="181"/>
    </row>
    <row r="45" ht="15.75">
      <c r="E45" s="181"/>
    </row>
    <row r="46" ht="15.75">
      <c r="E46" s="181"/>
    </row>
    <row r="47" ht="15.75">
      <c r="E47" s="181"/>
    </row>
    <row r="48" ht="15.75">
      <c r="E48" s="181"/>
    </row>
  </sheetData>
  <sheetProtection/>
  <mergeCells count="15">
    <mergeCell ref="H6:J7"/>
    <mergeCell ref="K6:P6"/>
    <mergeCell ref="Q6:V6"/>
    <mergeCell ref="A6:A8"/>
    <mergeCell ref="W6:Y7"/>
    <mergeCell ref="N3:Y3"/>
    <mergeCell ref="A3:M3"/>
    <mergeCell ref="Z6:Z8"/>
    <mergeCell ref="B7:D7"/>
    <mergeCell ref="E7:G7"/>
    <mergeCell ref="K7:M7"/>
    <mergeCell ref="N7:P7"/>
    <mergeCell ref="Q7:S7"/>
    <mergeCell ref="T7:V7"/>
    <mergeCell ref="B6:G6"/>
  </mergeCells>
  <printOptions horizontalCentered="1"/>
  <pageMargins left="0.31496062992125984" right="0.2755905511811024" top="0.1968503937007874" bottom="0.1968503937007874" header="0.31496062992125984" footer="0.15748031496062992"/>
  <pageSetup horizontalDpi="600" verticalDpi="600" orientation="landscape" paperSize="9" scale="80" r:id="rId3"/>
  <colBreaks count="1" manualBreakCount="1">
    <brk id="13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4"/>
  <sheetViews>
    <sheetView view="pageBreakPreview" zoomScaleSheetLayoutView="100" zoomScalePageLayoutView="0" workbookViewId="0" topLeftCell="A1">
      <selection activeCell="AC1" sqref="AC1"/>
    </sheetView>
  </sheetViews>
  <sheetFormatPr defaultColWidth="9.00390625" defaultRowHeight="14.25"/>
  <cols>
    <col min="1" max="1" width="8.125" style="55" customWidth="1"/>
    <col min="2" max="4" width="6.625" style="56" customWidth="1"/>
    <col min="5" max="5" width="6.625" style="60" customWidth="1"/>
    <col min="6" max="7" width="6.625" style="56" customWidth="1"/>
    <col min="8" max="8" width="6.625" style="97" customWidth="1"/>
    <col min="9" max="10" width="6.625" style="56" customWidth="1"/>
    <col min="11" max="11" width="6.625" style="97" customWidth="1"/>
    <col min="12" max="13" width="6.625" style="56" customWidth="1"/>
    <col min="14" max="14" width="6.625" style="58" customWidth="1"/>
    <col min="15" max="16" width="6.625" style="56" customWidth="1"/>
    <col min="17" max="17" width="6.625" style="59" customWidth="1"/>
    <col min="18" max="19" width="6.625" style="56" customWidth="1"/>
    <col min="20" max="20" width="6.625" style="55" customWidth="1"/>
    <col min="21" max="22" width="6.625" style="56" customWidth="1"/>
    <col min="23" max="23" width="6.625" style="55" customWidth="1"/>
    <col min="24" max="25" width="6.625" style="56" customWidth="1"/>
    <col min="26" max="26" width="6.625" style="108" customWidth="1"/>
    <col min="27" max="28" width="6.625" style="56" customWidth="1"/>
    <col min="29" max="29" width="11.625" style="57" customWidth="1"/>
    <col min="30" max="16384" width="9.00390625" style="54" customWidth="1"/>
  </cols>
  <sheetData>
    <row r="1" spans="1:29" s="51" customFormat="1" ht="12" customHeight="1">
      <c r="A1" s="706" t="s">
        <v>842</v>
      </c>
      <c r="B1" s="87"/>
      <c r="C1" s="87"/>
      <c r="D1" s="87"/>
      <c r="E1" s="88"/>
      <c r="F1" s="87"/>
      <c r="G1" s="87"/>
      <c r="H1" s="89"/>
      <c r="I1" s="87"/>
      <c r="J1" s="87"/>
      <c r="K1" s="89"/>
      <c r="L1" s="87"/>
      <c r="M1" s="87"/>
      <c r="N1" s="90"/>
      <c r="O1" s="87"/>
      <c r="P1" s="87"/>
      <c r="Q1" s="91"/>
      <c r="R1" s="87"/>
      <c r="S1" s="87"/>
      <c r="T1" s="92"/>
      <c r="U1" s="87"/>
      <c r="V1" s="87"/>
      <c r="W1" s="92"/>
      <c r="X1" s="87"/>
      <c r="Y1" s="87"/>
      <c r="Z1" s="93"/>
      <c r="AA1" s="87"/>
      <c r="AB1" s="87"/>
      <c r="AC1" s="718" t="s">
        <v>244</v>
      </c>
    </row>
    <row r="2" spans="1:29" s="52" customFormat="1" ht="12" customHeight="1">
      <c r="A2" s="94"/>
      <c r="B2" s="95"/>
      <c r="C2" s="95"/>
      <c r="D2" s="95"/>
      <c r="E2" s="96"/>
      <c r="F2" s="95"/>
      <c r="G2" s="95"/>
      <c r="H2" s="97"/>
      <c r="I2" s="95"/>
      <c r="J2" s="95"/>
      <c r="K2" s="97"/>
      <c r="L2" s="95"/>
      <c r="M2" s="95"/>
      <c r="N2" s="98"/>
      <c r="O2" s="95"/>
      <c r="P2" s="95"/>
      <c r="Q2" s="99"/>
      <c r="R2" s="95"/>
      <c r="S2" s="95"/>
      <c r="T2" s="100"/>
      <c r="U2" s="95"/>
      <c r="V2" s="95"/>
      <c r="W2" s="100"/>
      <c r="X2" s="95"/>
      <c r="Y2" s="95"/>
      <c r="Z2" s="101"/>
      <c r="AA2" s="95"/>
      <c r="AB2" s="95"/>
      <c r="AC2" s="102"/>
    </row>
    <row r="3" spans="1:29" s="103" customFormat="1" ht="32.25" customHeight="1">
      <c r="A3" s="1024" t="s">
        <v>551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5" t="s">
        <v>1009</v>
      </c>
      <c r="O3" s="1025"/>
      <c r="P3" s="1025"/>
      <c r="Q3" s="1025"/>
      <c r="R3" s="1025"/>
      <c r="S3" s="1025"/>
      <c r="T3" s="1025"/>
      <c r="U3" s="1025"/>
      <c r="V3" s="1025"/>
      <c r="W3" s="1025"/>
      <c r="X3" s="1025"/>
      <c r="Y3" s="1025"/>
      <c r="Z3" s="1025"/>
      <c r="AA3" s="1025"/>
      <c r="AB3" s="1025"/>
      <c r="AC3" s="1025"/>
    </row>
    <row r="4" spans="2:28" s="104" customFormat="1" ht="12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R4" s="94"/>
      <c r="S4" s="94"/>
      <c r="U4" s="94"/>
      <c r="V4" s="94"/>
      <c r="X4" s="94"/>
      <c r="Y4" s="94"/>
      <c r="AA4" s="94"/>
      <c r="AB4" s="94"/>
    </row>
    <row r="5" spans="1:29" s="815" customFormat="1" ht="12" customHeight="1" thickBot="1">
      <c r="A5" s="1035" t="s">
        <v>909</v>
      </c>
      <c r="B5" s="1035"/>
      <c r="C5" s="810"/>
      <c r="D5" s="810"/>
      <c r="E5" s="811"/>
      <c r="F5" s="810"/>
      <c r="G5" s="810"/>
      <c r="H5" s="812"/>
      <c r="I5" s="810"/>
      <c r="J5" s="810"/>
      <c r="K5" s="812"/>
      <c r="L5" s="810"/>
      <c r="M5" s="810"/>
      <c r="N5" s="813"/>
      <c r="O5" s="810"/>
      <c r="P5" s="810"/>
      <c r="Q5" s="814"/>
      <c r="R5" s="810"/>
      <c r="S5" s="810"/>
      <c r="U5" s="810"/>
      <c r="V5" s="810"/>
      <c r="X5" s="810"/>
      <c r="Y5" s="810"/>
      <c r="Z5" s="816"/>
      <c r="AA5" s="810"/>
      <c r="AB5" s="810"/>
      <c r="AC5" s="817" t="s">
        <v>715</v>
      </c>
    </row>
    <row r="6" spans="1:29" s="53" customFormat="1" ht="24.75" customHeight="1">
      <c r="A6" s="1036" t="s">
        <v>716</v>
      </c>
      <c r="B6" s="1039" t="s">
        <v>709</v>
      </c>
      <c r="C6" s="1039"/>
      <c r="D6" s="1039"/>
      <c r="E6" s="1039"/>
      <c r="F6" s="1039"/>
      <c r="G6" s="1039"/>
      <c r="H6" s="1040" t="s">
        <v>1010</v>
      </c>
      <c r="I6" s="1041"/>
      <c r="J6" s="1041"/>
      <c r="K6" s="1041"/>
      <c r="L6" s="1041"/>
      <c r="M6" s="1041"/>
      <c r="N6" s="1040" t="s">
        <v>1016</v>
      </c>
      <c r="O6" s="1041"/>
      <c r="P6" s="1041"/>
      <c r="Q6" s="1041"/>
      <c r="R6" s="1041"/>
      <c r="S6" s="1041"/>
      <c r="T6" s="1042" t="s">
        <v>1012</v>
      </c>
      <c r="U6" s="1043"/>
      <c r="V6" s="1043"/>
      <c r="W6" s="1043"/>
      <c r="X6" s="1043"/>
      <c r="Y6" s="1043"/>
      <c r="Z6" s="1031" t="s">
        <v>1018</v>
      </c>
      <c r="AA6" s="1032"/>
      <c r="AB6" s="1032"/>
      <c r="AC6" s="1026" t="s">
        <v>153</v>
      </c>
    </row>
    <row r="7" spans="1:29" s="53" customFormat="1" ht="24.75" customHeight="1">
      <c r="A7" s="1037"/>
      <c r="B7" s="1029" t="s">
        <v>710</v>
      </c>
      <c r="C7" s="1029"/>
      <c r="D7" s="1029"/>
      <c r="E7" s="1030" t="s">
        <v>711</v>
      </c>
      <c r="F7" s="1029"/>
      <c r="G7" s="1029"/>
      <c r="H7" s="1030" t="s">
        <v>710</v>
      </c>
      <c r="I7" s="1029"/>
      <c r="J7" s="1029"/>
      <c r="K7" s="1030" t="s">
        <v>711</v>
      </c>
      <c r="L7" s="1029"/>
      <c r="M7" s="1029"/>
      <c r="N7" s="1030" t="s">
        <v>710</v>
      </c>
      <c r="O7" s="1029"/>
      <c r="P7" s="1029"/>
      <c r="Q7" s="1030" t="s">
        <v>711</v>
      </c>
      <c r="R7" s="1029"/>
      <c r="S7" s="1029"/>
      <c r="T7" s="1030" t="s">
        <v>710</v>
      </c>
      <c r="U7" s="1029"/>
      <c r="V7" s="1029"/>
      <c r="W7" s="1030" t="s">
        <v>711</v>
      </c>
      <c r="X7" s="1029"/>
      <c r="Y7" s="1029"/>
      <c r="Z7" s="1033"/>
      <c r="AA7" s="1034"/>
      <c r="AB7" s="1034"/>
      <c r="AC7" s="1027"/>
    </row>
    <row r="8" spans="1:29" s="53" customFormat="1" ht="51" customHeight="1">
      <c r="A8" s="1038"/>
      <c r="B8" s="573"/>
      <c r="C8" s="574" t="s">
        <v>712</v>
      </c>
      <c r="D8" s="575" t="s">
        <v>713</v>
      </c>
      <c r="E8" s="573"/>
      <c r="F8" s="574" t="s">
        <v>712</v>
      </c>
      <c r="G8" s="575" t="s">
        <v>713</v>
      </c>
      <c r="H8" s="573"/>
      <c r="I8" s="574" t="s">
        <v>712</v>
      </c>
      <c r="J8" s="575" t="s">
        <v>713</v>
      </c>
      <c r="K8" s="573"/>
      <c r="L8" s="574" t="s">
        <v>712</v>
      </c>
      <c r="M8" s="575" t="s">
        <v>713</v>
      </c>
      <c r="N8" s="573"/>
      <c r="O8" s="574" t="s">
        <v>712</v>
      </c>
      <c r="P8" s="575" t="s">
        <v>713</v>
      </c>
      <c r="Q8" s="573"/>
      <c r="R8" s="574" t="s">
        <v>712</v>
      </c>
      <c r="S8" s="575" t="s">
        <v>713</v>
      </c>
      <c r="T8" s="573"/>
      <c r="U8" s="574" t="s">
        <v>712</v>
      </c>
      <c r="V8" s="575" t="s">
        <v>713</v>
      </c>
      <c r="W8" s="573"/>
      <c r="X8" s="574" t="s">
        <v>712</v>
      </c>
      <c r="Y8" s="575" t="s">
        <v>713</v>
      </c>
      <c r="Z8" s="576"/>
      <c r="AA8" s="574" t="s">
        <v>712</v>
      </c>
      <c r="AB8" s="575" t="s">
        <v>713</v>
      </c>
      <c r="AC8" s="1028"/>
    </row>
    <row r="9" spans="1:29" s="52" customFormat="1" ht="21" customHeight="1" hidden="1">
      <c r="A9" s="577" t="s">
        <v>717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9"/>
      <c r="AA9" s="578"/>
      <c r="AB9" s="578"/>
      <c r="AC9" s="580" t="s">
        <v>127</v>
      </c>
    </row>
    <row r="10" spans="1:29" ht="21" customHeight="1" hidden="1">
      <c r="A10" s="577" t="s">
        <v>718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9"/>
      <c r="AA10" s="578"/>
      <c r="AB10" s="578"/>
      <c r="AC10" s="580" t="s">
        <v>128</v>
      </c>
    </row>
    <row r="11" spans="1:29" ht="21" customHeight="1" hidden="1">
      <c r="A11" s="577" t="s">
        <v>719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9"/>
      <c r="AA11" s="578"/>
      <c r="AB11" s="578"/>
      <c r="AC11" s="580" t="s">
        <v>120</v>
      </c>
    </row>
    <row r="12" spans="1:29" ht="21" customHeight="1" hidden="1">
      <c r="A12" s="577" t="s">
        <v>720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9"/>
      <c r="AA12" s="578"/>
      <c r="AB12" s="578"/>
      <c r="AC12" s="580" t="s">
        <v>121</v>
      </c>
    </row>
    <row r="13" spans="1:29" ht="21" customHeight="1" hidden="1">
      <c r="A13" s="577" t="s">
        <v>721</v>
      </c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9"/>
      <c r="AA13" s="578"/>
      <c r="AB13" s="578"/>
      <c r="AC13" s="580" t="s">
        <v>129</v>
      </c>
    </row>
    <row r="14" spans="1:29" ht="21" customHeight="1" hidden="1">
      <c r="A14" s="577" t="s">
        <v>722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9"/>
      <c r="AA14" s="578"/>
      <c r="AB14" s="578"/>
      <c r="AC14" s="580" t="s">
        <v>122</v>
      </c>
    </row>
    <row r="15" spans="1:29" ht="21" customHeight="1" hidden="1">
      <c r="A15" s="577" t="s">
        <v>723</v>
      </c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9"/>
      <c r="AA15" s="578"/>
      <c r="AB15" s="578"/>
      <c r="AC15" s="580" t="s">
        <v>130</v>
      </c>
    </row>
    <row r="16" spans="1:29" ht="21" customHeight="1" hidden="1">
      <c r="A16" s="577" t="s">
        <v>724</v>
      </c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9"/>
      <c r="AA16" s="578"/>
      <c r="AB16" s="578"/>
      <c r="AC16" s="580" t="s">
        <v>131</v>
      </c>
    </row>
    <row r="17" spans="1:29" ht="21" customHeight="1" hidden="1">
      <c r="A17" s="577" t="s">
        <v>725</v>
      </c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9"/>
      <c r="AA17" s="578"/>
      <c r="AB17" s="578"/>
      <c r="AC17" s="580" t="s">
        <v>132</v>
      </c>
    </row>
    <row r="18" spans="1:29" ht="21" customHeight="1" hidden="1">
      <c r="A18" s="577" t="s">
        <v>726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9"/>
      <c r="AA18" s="578"/>
      <c r="AB18" s="578"/>
      <c r="AC18" s="580" t="s">
        <v>133</v>
      </c>
    </row>
    <row r="19" spans="1:29" ht="21" customHeight="1" hidden="1">
      <c r="A19" s="577" t="s">
        <v>727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9"/>
      <c r="AA19" s="578"/>
      <c r="AB19" s="578"/>
      <c r="AC19" s="580" t="s">
        <v>134</v>
      </c>
    </row>
    <row r="20" spans="1:29" ht="21" customHeight="1" hidden="1">
      <c r="A20" s="577" t="s">
        <v>728</v>
      </c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81"/>
      <c r="AA20" s="578"/>
      <c r="AB20" s="578"/>
      <c r="AC20" s="580" t="s">
        <v>124</v>
      </c>
    </row>
    <row r="21" spans="1:29" ht="21" customHeight="1" hidden="1">
      <c r="A21" s="577" t="s">
        <v>729</v>
      </c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9"/>
      <c r="AA21" s="578"/>
      <c r="AB21" s="578"/>
      <c r="AC21" s="580" t="s">
        <v>125</v>
      </c>
    </row>
    <row r="22" spans="1:29" ht="21" customHeight="1" hidden="1">
      <c r="A22" s="577" t="s">
        <v>730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9"/>
      <c r="AA22" s="578"/>
      <c r="AB22" s="578"/>
      <c r="AC22" s="580" t="s">
        <v>135</v>
      </c>
    </row>
    <row r="23" spans="1:29" ht="21" customHeight="1" hidden="1">
      <c r="A23" s="582" t="s">
        <v>731</v>
      </c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4"/>
      <c r="AA23" s="583"/>
      <c r="AB23" s="583"/>
      <c r="AC23" s="585" t="s">
        <v>123</v>
      </c>
    </row>
    <row r="24" spans="1:29" s="52" customFormat="1" ht="21" customHeight="1">
      <c r="A24" s="693">
        <v>2016</v>
      </c>
      <c r="B24" s="281">
        <v>11899</v>
      </c>
      <c r="C24" s="281">
        <v>6262</v>
      </c>
      <c r="D24" s="281">
        <v>5637</v>
      </c>
      <c r="E24" s="281">
        <v>12506</v>
      </c>
      <c r="F24" s="281">
        <v>6529</v>
      </c>
      <c r="G24" s="281">
        <v>5977</v>
      </c>
      <c r="H24" s="281">
        <v>5617</v>
      </c>
      <c r="I24" s="281">
        <v>2835</v>
      </c>
      <c r="J24" s="281">
        <v>2782</v>
      </c>
      <c r="K24" s="281">
        <v>5617</v>
      </c>
      <c r="L24" s="281">
        <v>2835</v>
      </c>
      <c r="M24" s="281">
        <v>2782</v>
      </c>
      <c r="N24" s="281">
        <v>1318</v>
      </c>
      <c r="O24" s="281">
        <v>691</v>
      </c>
      <c r="P24" s="281">
        <v>627</v>
      </c>
      <c r="Q24" s="281">
        <v>1911</v>
      </c>
      <c r="R24" s="281">
        <v>1013</v>
      </c>
      <c r="S24" s="281">
        <v>898</v>
      </c>
      <c r="T24" s="281">
        <v>4964</v>
      </c>
      <c r="U24" s="281">
        <v>2736</v>
      </c>
      <c r="V24" s="281">
        <v>2228</v>
      </c>
      <c r="W24" s="281">
        <v>4978</v>
      </c>
      <c r="X24" s="281">
        <v>2681</v>
      </c>
      <c r="Y24" s="281">
        <v>2297</v>
      </c>
      <c r="Z24" s="281">
        <v>-607</v>
      </c>
      <c r="AA24" s="281">
        <v>-267</v>
      </c>
      <c r="AB24" s="281">
        <v>-340</v>
      </c>
      <c r="AC24" s="282">
        <v>2016</v>
      </c>
    </row>
    <row r="25" spans="1:29" s="279" customFormat="1" ht="21" customHeight="1">
      <c r="A25" s="693">
        <v>2017</v>
      </c>
      <c r="B25" s="281">
        <v>13960</v>
      </c>
      <c r="C25" s="281">
        <v>7288</v>
      </c>
      <c r="D25" s="281">
        <v>6672</v>
      </c>
      <c r="E25" s="281">
        <v>14246</v>
      </c>
      <c r="F25" s="281">
        <v>7367</v>
      </c>
      <c r="G25" s="281">
        <v>6879</v>
      </c>
      <c r="H25" s="281">
        <v>7488</v>
      </c>
      <c r="I25" s="281">
        <v>3779</v>
      </c>
      <c r="J25" s="281">
        <v>3709</v>
      </c>
      <c r="K25" s="276">
        <v>7488</v>
      </c>
      <c r="L25" s="281">
        <v>3779</v>
      </c>
      <c r="M25" s="281">
        <v>3709</v>
      </c>
      <c r="N25" s="281">
        <v>1499</v>
      </c>
      <c r="O25" s="281">
        <v>792</v>
      </c>
      <c r="P25" s="281">
        <v>707</v>
      </c>
      <c r="Q25" s="281">
        <v>1777</v>
      </c>
      <c r="R25" s="281">
        <v>936</v>
      </c>
      <c r="S25" s="281">
        <v>841</v>
      </c>
      <c r="T25" s="276">
        <v>4973</v>
      </c>
      <c r="U25" s="281">
        <v>2717</v>
      </c>
      <c r="V25" s="281">
        <v>2256</v>
      </c>
      <c r="W25" s="276">
        <v>4981</v>
      </c>
      <c r="X25" s="281">
        <v>2652</v>
      </c>
      <c r="Y25" s="281">
        <v>2329</v>
      </c>
      <c r="Z25" s="281">
        <v>-286</v>
      </c>
      <c r="AA25" s="281">
        <v>-79</v>
      </c>
      <c r="AB25" s="281">
        <v>-207</v>
      </c>
      <c r="AC25" s="282">
        <v>2017</v>
      </c>
    </row>
    <row r="26" spans="1:29" s="279" customFormat="1" ht="21" customHeight="1">
      <c r="A26" s="693">
        <v>2018</v>
      </c>
      <c r="B26" s="281">
        <v>11228</v>
      </c>
      <c r="C26" s="281">
        <v>5888</v>
      </c>
      <c r="D26" s="281">
        <v>5364</v>
      </c>
      <c r="E26" s="281">
        <v>11923</v>
      </c>
      <c r="F26" s="281">
        <v>6218</v>
      </c>
      <c r="G26" s="281">
        <v>5732</v>
      </c>
      <c r="H26" s="281">
        <v>5466</v>
      </c>
      <c r="I26" s="281">
        <v>3162</v>
      </c>
      <c r="J26" s="281">
        <v>2304</v>
      </c>
      <c r="K26" s="276">
        <v>5466</v>
      </c>
      <c r="L26" s="281">
        <v>2944</v>
      </c>
      <c r="M26" s="281">
        <v>2522</v>
      </c>
      <c r="N26" s="281">
        <v>1356</v>
      </c>
      <c r="O26" s="281">
        <v>743</v>
      </c>
      <c r="P26" s="281">
        <v>603</v>
      </c>
      <c r="Q26" s="281">
        <v>1568</v>
      </c>
      <c r="R26" s="281">
        <v>856</v>
      </c>
      <c r="S26" s="281">
        <v>712</v>
      </c>
      <c r="T26" s="276">
        <v>4430</v>
      </c>
      <c r="U26" s="281">
        <v>2457</v>
      </c>
      <c r="V26" s="281">
        <v>1973</v>
      </c>
      <c r="W26" s="276">
        <v>4915</v>
      </c>
      <c r="X26" s="281">
        <v>2651</v>
      </c>
      <c r="Y26" s="281">
        <v>2264</v>
      </c>
      <c r="Z26" s="281">
        <v>-707</v>
      </c>
      <c r="AA26" s="281">
        <v>-307</v>
      </c>
      <c r="AB26" s="281">
        <v>-400</v>
      </c>
      <c r="AC26" s="282">
        <v>2018</v>
      </c>
    </row>
    <row r="27" spans="1:29" s="279" customFormat="1" ht="21" customHeight="1">
      <c r="A27" s="693">
        <v>2019</v>
      </c>
      <c r="B27" s="281">
        <v>12027</v>
      </c>
      <c r="C27" s="281">
        <v>6296</v>
      </c>
      <c r="D27" s="281">
        <v>5731</v>
      </c>
      <c r="E27" s="281">
        <v>12448</v>
      </c>
      <c r="F27" s="281">
        <v>6463</v>
      </c>
      <c r="G27" s="281">
        <v>5985</v>
      </c>
      <c r="H27" s="281">
        <v>5909</v>
      </c>
      <c r="I27" s="281">
        <v>2983</v>
      </c>
      <c r="J27" s="281">
        <v>2926</v>
      </c>
      <c r="K27" s="276">
        <v>5909</v>
      </c>
      <c r="L27" s="281">
        <v>2983</v>
      </c>
      <c r="M27" s="281">
        <v>2926</v>
      </c>
      <c r="N27" s="281">
        <v>1379</v>
      </c>
      <c r="O27" s="281">
        <v>776</v>
      </c>
      <c r="P27" s="281">
        <v>603</v>
      </c>
      <c r="Q27" s="281">
        <v>1643</v>
      </c>
      <c r="R27" s="281">
        <v>870</v>
      </c>
      <c r="S27" s="281">
        <v>773</v>
      </c>
      <c r="T27" s="276">
        <v>4739</v>
      </c>
      <c r="U27" s="281">
        <v>2537</v>
      </c>
      <c r="V27" s="281">
        <v>2202</v>
      </c>
      <c r="W27" s="276">
        <v>4896</v>
      </c>
      <c r="X27" s="281">
        <v>2610</v>
      </c>
      <c r="Y27" s="281">
        <v>2286</v>
      </c>
      <c r="Z27" s="281">
        <v>-421</v>
      </c>
      <c r="AA27" s="281">
        <v>-167</v>
      </c>
      <c r="AB27" s="281">
        <v>-254</v>
      </c>
      <c r="AC27" s="282">
        <v>2019</v>
      </c>
    </row>
    <row r="28" spans="1:29" s="279" customFormat="1" ht="21" customHeight="1">
      <c r="A28" s="277">
        <v>2020</v>
      </c>
      <c r="B28" s="586">
        <f>SUM(C28:D28)</f>
        <v>13571</v>
      </c>
      <c r="C28" s="586">
        <f>SUM(C29:C44)</f>
        <v>7230</v>
      </c>
      <c r="D28" s="586">
        <f>SUM(D29:D44)</f>
        <v>6341</v>
      </c>
      <c r="E28" s="586">
        <f>SUM(F28:G28)</f>
        <v>13892</v>
      </c>
      <c r="F28" s="586">
        <f aca="true" t="shared" si="0" ref="F28:AB28">SUM(F29:F44)</f>
        <v>7240</v>
      </c>
      <c r="G28" s="586">
        <f t="shared" si="0"/>
        <v>6652</v>
      </c>
      <c r="H28" s="586">
        <f t="shared" si="0"/>
        <v>6830</v>
      </c>
      <c r="I28" s="586">
        <f t="shared" si="0"/>
        <v>3511</v>
      </c>
      <c r="J28" s="586">
        <f t="shared" si="0"/>
        <v>3319</v>
      </c>
      <c r="K28" s="586">
        <f t="shared" si="0"/>
        <v>6830</v>
      </c>
      <c r="L28" s="586">
        <f t="shared" si="0"/>
        <v>3511</v>
      </c>
      <c r="M28" s="586">
        <f t="shared" si="0"/>
        <v>3319</v>
      </c>
      <c r="N28" s="586">
        <f t="shared" si="0"/>
        <v>1545</v>
      </c>
      <c r="O28" s="586">
        <f t="shared" si="0"/>
        <v>831</v>
      </c>
      <c r="P28" s="586">
        <f t="shared" si="0"/>
        <v>714</v>
      </c>
      <c r="Q28" s="586">
        <f t="shared" si="0"/>
        <v>1738</v>
      </c>
      <c r="R28" s="586">
        <f t="shared" si="0"/>
        <v>910</v>
      </c>
      <c r="S28" s="586">
        <f t="shared" si="0"/>
        <v>828</v>
      </c>
      <c r="T28" s="586">
        <f t="shared" si="0"/>
        <v>5196</v>
      </c>
      <c r="U28" s="586">
        <f t="shared" si="0"/>
        <v>2888</v>
      </c>
      <c r="V28" s="586">
        <f t="shared" si="0"/>
        <v>2308</v>
      </c>
      <c r="W28" s="586">
        <f t="shared" si="0"/>
        <v>5324</v>
      </c>
      <c r="X28" s="586">
        <f t="shared" si="0"/>
        <v>2819</v>
      </c>
      <c r="Y28" s="586">
        <f t="shared" si="0"/>
        <v>2505</v>
      </c>
      <c r="Z28" s="586">
        <f t="shared" si="0"/>
        <v>-321</v>
      </c>
      <c r="AA28" s="586">
        <f t="shared" si="0"/>
        <v>-10</v>
      </c>
      <c r="AB28" s="586">
        <f t="shared" si="0"/>
        <v>-311</v>
      </c>
      <c r="AC28" s="278">
        <v>2020</v>
      </c>
    </row>
    <row r="29" spans="1:29" s="52" customFormat="1" ht="21" customHeight="1">
      <c r="A29" s="587" t="s">
        <v>138</v>
      </c>
      <c r="B29" s="276">
        <f>SUM(C29:D29)</f>
        <v>493</v>
      </c>
      <c r="C29" s="276">
        <f aca="true" t="shared" si="1" ref="C29:C44">SUM(I29,O29,U29)</f>
        <v>273</v>
      </c>
      <c r="D29" s="276">
        <f aca="true" t="shared" si="2" ref="D29:D44">SUM(J29,P29,V29)</f>
        <v>220</v>
      </c>
      <c r="E29" s="276">
        <f>SUM(F29:G29)</f>
        <v>660</v>
      </c>
      <c r="F29" s="276">
        <f aca="true" t="shared" si="3" ref="F29:F44">SUM(L29,R29,X29)</f>
        <v>341</v>
      </c>
      <c r="G29" s="276">
        <f aca="true" t="shared" si="4" ref="G29:G44">SUM(M29,S29,Y29)</f>
        <v>319</v>
      </c>
      <c r="H29" s="276">
        <f>SUM(I29:J29)</f>
        <v>101</v>
      </c>
      <c r="I29" s="276">
        <v>56</v>
      </c>
      <c r="J29" s="276">
        <v>45</v>
      </c>
      <c r="K29" s="276">
        <f>SUM(L29:M29)</f>
        <v>209</v>
      </c>
      <c r="L29" s="276">
        <v>103</v>
      </c>
      <c r="M29" s="276">
        <v>106</v>
      </c>
      <c r="N29" s="276">
        <f>SUM(O29:P29)</f>
        <v>74</v>
      </c>
      <c r="O29" s="588">
        <v>42</v>
      </c>
      <c r="P29" s="588">
        <v>32</v>
      </c>
      <c r="Q29" s="276">
        <f>SUM(R29:S29)</f>
        <v>94</v>
      </c>
      <c r="R29" s="588">
        <v>46</v>
      </c>
      <c r="S29" s="588">
        <v>48</v>
      </c>
      <c r="T29" s="276">
        <f>SUM(U29:V29)</f>
        <v>318</v>
      </c>
      <c r="U29" s="588">
        <v>175</v>
      </c>
      <c r="V29" s="588">
        <v>143</v>
      </c>
      <c r="W29" s="276">
        <f>SUM(X29:Y29)</f>
        <v>357</v>
      </c>
      <c r="X29" s="589">
        <v>192</v>
      </c>
      <c r="Y29" s="589">
        <v>165</v>
      </c>
      <c r="Z29" s="276">
        <f>SUM(AA29:AB29)</f>
        <v>-167</v>
      </c>
      <c r="AA29" s="276">
        <f aca="true" t="shared" si="5" ref="AA29:AA44">C29-F29</f>
        <v>-68</v>
      </c>
      <c r="AB29" s="276">
        <f aca="true" t="shared" si="6" ref="AB29:AB44">D29-G29</f>
        <v>-99</v>
      </c>
      <c r="AC29" s="590" t="s">
        <v>106</v>
      </c>
    </row>
    <row r="30" spans="1:29" ht="21" customHeight="1">
      <c r="A30" s="587" t="s">
        <v>139</v>
      </c>
      <c r="B30" s="276">
        <f aca="true" t="shared" si="7" ref="B30:B44">SUM(C30:D30)</f>
        <v>239</v>
      </c>
      <c r="C30" s="276">
        <f t="shared" si="1"/>
        <v>160</v>
      </c>
      <c r="D30" s="276">
        <f t="shared" si="2"/>
        <v>79</v>
      </c>
      <c r="E30" s="276">
        <f aca="true" t="shared" si="8" ref="E30:E44">SUM(F30:G30)</f>
        <v>235</v>
      </c>
      <c r="F30" s="276">
        <f t="shared" si="3"/>
        <v>157</v>
      </c>
      <c r="G30" s="276">
        <f t="shared" si="4"/>
        <v>78</v>
      </c>
      <c r="H30" s="276">
        <f aca="true" t="shared" si="9" ref="H30:H44">SUM(I30:J30)</f>
        <v>70</v>
      </c>
      <c r="I30" s="276">
        <v>37</v>
      </c>
      <c r="J30" s="276">
        <v>33</v>
      </c>
      <c r="K30" s="276">
        <f aca="true" t="shared" si="10" ref="K30:K44">SUM(L30:M30)</f>
        <v>79</v>
      </c>
      <c r="L30" s="276">
        <v>46</v>
      </c>
      <c r="M30" s="276">
        <v>33</v>
      </c>
      <c r="N30" s="276">
        <f aca="true" t="shared" si="11" ref="N30:N44">SUM(O30:P30)</f>
        <v>27</v>
      </c>
      <c r="O30" s="589">
        <v>22</v>
      </c>
      <c r="P30" s="589">
        <v>5</v>
      </c>
      <c r="Q30" s="276">
        <f aca="true" t="shared" si="12" ref="Q30:Q44">SUM(R30:S30)</f>
        <v>38</v>
      </c>
      <c r="R30" s="589">
        <v>27</v>
      </c>
      <c r="S30" s="589">
        <v>11</v>
      </c>
      <c r="T30" s="276">
        <f aca="true" t="shared" si="13" ref="T30:T44">SUM(U30:V30)</f>
        <v>142</v>
      </c>
      <c r="U30" s="589">
        <v>101</v>
      </c>
      <c r="V30" s="589">
        <v>41</v>
      </c>
      <c r="W30" s="276">
        <f aca="true" t="shared" si="14" ref="W30:W44">SUM(X30:Y30)</f>
        <v>118</v>
      </c>
      <c r="X30" s="589">
        <v>84</v>
      </c>
      <c r="Y30" s="589">
        <v>34</v>
      </c>
      <c r="Z30" s="276">
        <f aca="true" t="shared" si="15" ref="Z30:Z44">SUM(AA30:AB30)</f>
        <v>4</v>
      </c>
      <c r="AA30" s="276">
        <f t="shared" si="5"/>
        <v>3</v>
      </c>
      <c r="AB30" s="276">
        <f t="shared" si="6"/>
        <v>1</v>
      </c>
      <c r="AC30" s="591" t="s">
        <v>41</v>
      </c>
    </row>
    <row r="31" spans="1:29" ht="21" customHeight="1">
      <c r="A31" s="587" t="s">
        <v>140</v>
      </c>
      <c r="B31" s="276">
        <f t="shared" si="7"/>
        <v>561</v>
      </c>
      <c r="C31" s="276">
        <f t="shared" si="1"/>
        <v>334</v>
      </c>
      <c r="D31" s="276">
        <f t="shared" si="2"/>
        <v>227</v>
      </c>
      <c r="E31" s="276">
        <f t="shared" si="8"/>
        <v>575</v>
      </c>
      <c r="F31" s="276">
        <f t="shared" si="3"/>
        <v>308</v>
      </c>
      <c r="G31" s="276">
        <f t="shared" si="4"/>
        <v>267</v>
      </c>
      <c r="H31" s="276">
        <f t="shared" si="9"/>
        <v>259</v>
      </c>
      <c r="I31" s="276">
        <v>143</v>
      </c>
      <c r="J31" s="276">
        <v>116</v>
      </c>
      <c r="K31" s="276">
        <f t="shared" si="10"/>
        <v>257</v>
      </c>
      <c r="L31" s="276">
        <v>141</v>
      </c>
      <c r="M31" s="276">
        <v>116</v>
      </c>
      <c r="N31" s="276">
        <f t="shared" si="11"/>
        <v>65</v>
      </c>
      <c r="O31" s="589">
        <v>41</v>
      </c>
      <c r="P31" s="589">
        <v>24</v>
      </c>
      <c r="Q31" s="276">
        <f t="shared" si="12"/>
        <v>70</v>
      </c>
      <c r="R31" s="589">
        <v>39</v>
      </c>
      <c r="S31" s="589">
        <v>31</v>
      </c>
      <c r="T31" s="276">
        <f t="shared" si="13"/>
        <v>237</v>
      </c>
      <c r="U31" s="589">
        <v>150</v>
      </c>
      <c r="V31" s="589">
        <v>87</v>
      </c>
      <c r="W31" s="276">
        <f t="shared" si="14"/>
        <v>248</v>
      </c>
      <c r="X31" s="589">
        <v>128</v>
      </c>
      <c r="Y31" s="589">
        <v>120</v>
      </c>
      <c r="Z31" s="276">
        <f t="shared" si="15"/>
        <v>-14</v>
      </c>
      <c r="AA31" s="276">
        <f t="shared" si="5"/>
        <v>26</v>
      </c>
      <c r="AB31" s="276">
        <f t="shared" si="6"/>
        <v>-40</v>
      </c>
      <c r="AC31" s="591" t="s">
        <v>42</v>
      </c>
    </row>
    <row r="32" spans="1:29" ht="21" customHeight="1">
      <c r="A32" s="587" t="s">
        <v>141</v>
      </c>
      <c r="B32" s="276">
        <f t="shared" si="7"/>
        <v>421</v>
      </c>
      <c r="C32" s="276">
        <f t="shared" si="1"/>
        <v>254</v>
      </c>
      <c r="D32" s="276">
        <f t="shared" si="2"/>
        <v>167</v>
      </c>
      <c r="E32" s="276">
        <f t="shared" si="8"/>
        <v>504</v>
      </c>
      <c r="F32" s="276">
        <f t="shared" si="3"/>
        <v>281</v>
      </c>
      <c r="G32" s="276">
        <f t="shared" si="4"/>
        <v>223</v>
      </c>
      <c r="H32" s="276">
        <f>SUM(I32:J32)</f>
        <v>164</v>
      </c>
      <c r="I32" s="276">
        <v>92</v>
      </c>
      <c r="J32" s="276">
        <v>72</v>
      </c>
      <c r="K32" s="276">
        <f>SUM(L32:M32)</f>
        <v>218</v>
      </c>
      <c r="L32" s="276">
        <v>119</v>
      </c>
      <c r="M32" s="276">
        <v>99</v>
      </c>
      <c r="N32" s="276">
        <f>SUM(O32:P32)</f>
        <v>56</v>
      </c>
      <c r="O32" s="589">
        <v>36</v>
      </c>
      <c r="P32" s="589">
        <v>20</v>
      </c>
      <c r="Q32" s="276">
        <f>SUM(R32:S32)</f>
        <v>79</v>
      </c>
      <c r="R32" s="589">
        <v>41</v>
      </c>
      <c r="S32" s="589">
        <v>38</v>
      </c>
      <c r="T32" s="276">
        <f>SUM(U32:V32)</f>
        <v>201</v>
      </c>
      <c r="U32" s="589">
        <v>126</v>
      </c>
      <c r="V32" s="589">
        <v>75</v>
      </c>
      <c r="W32" s="276">
        <f>SUM(X32:Y32)</f>
        <v>207</v>
      </c>
      <c r="X32" s="589">
        <v>121</v>
      </c>
      <c r="Y32" s="589">
        <v>86</v>
      </c>
      <c r="Z32" s="276">
        <f t="shared" si="15"/>
        <v>-83</v>
      </c>
      <c r="AA32" s="276">
        <f t="shared" si="5"/>
        <v>-27</v>
      </c>
      <c r="AB32" s="276">
        <f t="shared" si="6"/>
        <v>-56</v>
      </c>
      <c r="AC32" s="591" t="s">
        <v>107</v>
      </c>
    </row>
    <row r="33" spans="1:29" ht="21" customHeight="1">
      <c r="A33" s="587" t="s">
        <v>142</v>
      </c>
      <c r="B33" s="276">
        <f t="shared" si="7"/>
        <v>248</v>
      </c>
      <c r="C33" s="276">
        <f t="shared" si="1"/>
        <v>126</v>
      </c>
      <c r="D33" s="276">
        <f t="shared" si="2"/>
        <v>122</v>
      </c>
      <c r="E33" s="276">
        <f t="shared" si="8"/>
        <v>299</v>
      </c>
      <c r="F33" s="276">
        <f t="shared" si="3"/>
        <v>157</v>
      </c>
      <c r="G33" s="276">
        <f t="shared" si="4"/>
        <v>142</v>
      </c>
      <c r="H33" s="276">
        <f>SUM(I33:J33)</f>
        <v>27</v>
      </c>
      <c r="I33" s="276">
        <v>15</v>
      </c>
      <c r="J33" s="276">
        <v>12</v>
      </c>
      <c r="K33" s="276">
        <f>SUM(L33:M33)</f>
        <v>43</v>
      </c>
      <c r="L33" s="276">
        <v>23</v>
      </c>
      <c r="M33" s="276">
        <v>20</v>
      </c>
      <c r="N33" s="276">
        <f>SUM(O33:P33)</f>
        <v>74</v>
      </c>
      <c r="O33" s="589">
        <v>33</v>
      </c>
      <c r="P33" s="589">
        <v>41</v>
      </c>
      <c r="Q33" s="276">
        <f>SUM(R33:S33)</f>
        <v>97</v>
      </c>
      <c r="R33" s="589">
        <v>51</v>
      </c>
      <c r="S33" s="589">
        <v>46</v>
      </c>
      <c r="T33" s="276">
        <f>SUM(U33:V33)</f>
        <v>147</v>
      </c>
      <c r="U33" s="589">
        <v>78</v>
      </c>
      <c r="V33" s="589">
        <v>69</v>
      </c>
      <c r="W33" s="276">
        <f>SUM(X33:Y33)</f>
        <v>159</v>
      </c>
      <c r="X33" s="589">
        <v>83</v>
      </c>
      <c r="Y33" s="589">
        <v>76</v>
      </c>
      <c r="Z33" s="276">
        <f t="shared" si="15"/>
        <v>-51</v>
      </c>
      <c r="AA33" s="276">
        <f t="shared" si="5"/>
        <v>-31</v>
      </c>
      <c r="AB33" s="276">
        <f t="shared" si="6"/>
        <v>-20</v>
      </c>
      <c r="AC33" s="591" t="s">
        <v>26</v>
      </c>
    </row>
    <row r="34" spans="1:29" ht="21" customHeight="1">
      <c r="A34" s="587" t="s">
        <v>143</v>
      </c>
      <c r="B34" s="276">
        <f t="shared" si="7"/>
        <v>201</v>
      </c>
      <c r="C34" s="276">
        <f t="shared" si="1"/>
        <v>123</v>
      </c>
      <c r="D34" s="276">
        <f t="shared" si="2"/>
        <v>78</v>
      </c>
      <c r="E34" s="276">
        <f t="shared" si="8"/>
        <v>213</v>
      </c>
      <c r="F34" s="276">
        <f t="shared" si="3"/>
        <v>104</v>
      </c>
      <c r="G34" s="276">
        <f t="shared" si="4"/>
        <v>109</v>
      </c>
      <c r="H34" s="276">
        <f>SUM(I34:J34)</f>
        <v>32</v>
      </c>
      <c r="I34" s="276">
        <v>17</v>
      </c>
      <c r="J34" s="276">
        <v>15</v>
      </c>
      <c r="K34" s="276">
        <f>SUM(L34:M34)</f>
        <v>68</v>
      </c>
      <c r="L34" s="276">
        <v>30</v>
      </c>
      <c r="M34" s="276">
        <v>38</v>
      </c>
      <c r="N34" s="276">
        <f>SUM(O34:P34)</f>
        <v>49</v>
      </c>
      <c r="O34" s="589">
        <v>32</v>
      </c>
      <c r="P34" s="589">
        <v>17</v>
      </c>
      <c r="Q34" s="276">
        <f>SUM(R34:S34)</f>
        <v>57</v>
      </c>
      <c r="R34" s="589">
        <v>31</v>
      </c>
      <c r="S34" s="589">
        <v>26</v>
      </c>
      <c r="T34" s="276">
        <f>SUM(U34:V34)</f>
        <v>120</v>
      </c>
      <c r="U34" s="589">
        <v>74</v>
      </c>
      <c r="V34" s="589">
        <v>46</v>
      </c>
      <c r="W34" s="276">
        <f>SUM(X34:Y34)</f>
        <v>88</v>
      </c>
      <c r="X34" s="589">
        <v>43</v>
      </c>
      <c r="Y34" s="589">
        <v>45</v>
      </c>
      <c r="Z34" s="276">
        <f t="shared" si="15"/>
        <v>-12</v>
      </c>
      <c r="AA34" s="276">
        <f t="shared" si="5"/>
        <v>19</v>
      </c>
      <c r="AB34" s="276">
        <f t="shared" si="6"/>
        <v>-31</v>
      </c>
      <c r="AC34" s="591" t="s">
        <v>27</v>
      </c>
    </row>
    <row r="35" spans="1:29" ht="21" customHeight="1">
      <c r="A35" s="587" t="s">
        <v>144</v>
      </c>
      <c r="B35" s="276">
        <f t="shared" si="7"/>
        <v>352</v>
      </c>
      <c r="C35" s="276">
        <f t="shared" si="1"/>
        <v>194</v>
      </c>
      <c r="D35" s="276">
        <f t="shared" si="2"/>
        <v>158</v>
      </c>
      <c r="E35" s="276">
        <f t="shared" si="8"/>
        <v>366</v>
      </c>
      <c r="F35" s="276">
        <f t="shared" si="3"/>
        <v>185</v>
      </c>
      <c r="G35" s="276">
        <f t="shared" si="4"/>
        <v>181</v>
      </c>
      <c r="H35" s="276">
        <f>SUM(I35:J35)</f>
        <v>101</v>
      </c>
      <c r="I35" s="276">
        <v>54</v>
      </c>
      <c r="J35" s="276">
        <v>47</v>
      </c>
      <c r="K35" s="276">
        <f>SUM(L35:M35)</f>
        <v>135</v>
      </c>
      <c r="L35" s="276">
        <v>69</v>
      </c>
      <c r="M35" s="276">
        <v>66</v>
      </c>
      <c r="N35" s="276">
        <f>SUM(O35:P35)</f>
        <v>55</v>
      </c>
      <c r="O35" s="589">
        <v>28</v>
      </c>
      <c r="P35" s="589">
        <v>27</v>
      </c>
      <c r="Q35" s="276">
        <f>SUM(R35:S35)</f>
        <v>48</v>
      </c>
      <c r="R35" s="589">
        <v>26</v>
      </c>
      <c r="S35" s="589">
        <v>22</v>
      </c>
      <c r="T35" s="276">
        <f>SUM(U35:V35)</f>
        <v>196</v>
      </c>
      <c r="U35" s="589">
        <v>112</v>
      </c>
      <c r="V35" s="589">
        <v>84</v>
      </c>
      <c r="W35" s="276">
        <f>SUM(X35:Y35)</f>
        <v>183</v>
      </c>
      <c r="X35" s="589">
        <v>90</v>
      </c>
      <c r="Y35" s="589">
        <v>93</v>
      </c>
      <c r="Z35" s="276">
        <f t="shared" si="15"/>
        <v>-14</v>
      </c>
      <c r="AA35" s="276">
        <f t="shared" si="5"/>
        <v>9</v>
      </c>
      <c r="AB35" s="276">
        <f t="shared" si="6"/>
        <v>-23</v>
      </c>
      <c r="AC35" s="591" t="s">
        <v>105</v>
      </c>
    </row>
    <row r="36" spans="1:29" ht="21" customHeight="1">
      <c r="A36" s="587" t="s">
        <v>145</v>
      </c>
      <c r="B36" s="276">
        <f t="shared" si="7"/>
        <v>523</v>
      </c>
      <c r="C36" s="276">
        <f t="shared" si="1"/>
        <v>277</v>
      </c>
      <c r="D36" s="276">
        <f t="shared" si="2"/>
        <v>246</v>
      </c>
      <c r="E36" s="276">
        <f t="shared" si="8"/>
        <v>591</v>
      </c>
      <c r="F36" s="276">
        <f t="shared" si="3"/>
        <v>312</v>
      </c>
      <c r="G36" s="276">
        <f t="shared" si="4"/>
        <v>279</v>
      </c>
      <c r="H36" s="276">
        <f>SUM(I36:J36)</f>
        <v>197</v>
      </c>
      <c r="I36" s="276">
        <v>114</v>
      </c>
      <c r="J36" s="276">
        <v>83</v>
      </c>
      <c r="K36" s="276">
        <f>SUM(L36:M36)</f>
        <v>300</v>
      </c>
      <c r="L36" s="276">
        <v>156</v>
      </c>
      <c r="M36" s="276">
        <v>144</v>
      </c>
      <c r="N36" s="276">
        <f>SUM(O36:P36)</f>
        <v>54</v>
      </c>
      <c r="O36" s="589">
        <v>22</v>
      </c>
      <c r="P36" s="589">
        <v>32</v>
      </c>
      <c r="Q36" s="276">
        <f>SUM(R36:S36)</f>
        <v>61</v>
      </c>
      <c r="R36" s="589">
        <v>32</v>
      </c>
      <c r="S36" s="589">
        <v>29</v>
      </c>
      <c r="T36" s="276">
        <f>SUM(U36:V36)</f>
        <v>272</v>
      </c>
      <c r="U36" s="589">
        <v>141</v>
      </c>
      <c r="V36" s="589">
        <v>131</v>
      </c>
      <c r="W36" s="276">
        <f>SUM(X36:Y36)</f>
        <v>230</v>
      </c>
      <c r="X36" s="589">
        <v>124</v>
      </c>
      <c r="Y36" s="589">
        <v>106</v>
      </c>
      <c r="Z36" s="276">
        <f t="shared" si="15"/>
        <v>-68</v>
      </c>
      <c r="AA36" s="276">
        <f t="shared" si="5"/>
        <v>-35</v>
      </c>
      <c r="AB36" s="276">
        <f t="shared" si="6"/>
        <v>-33</v>
      </c>
      <c r="AC36" s="591" t="s">
        <v>38</v>
      </c>
    </row>
    <row r="37" spans="1:29" ht="21" customHeight="1">
      <c r="A37" s="587" t="s">
        <v>146</v>
      </c>
      <c r="B37" s="276">
        <f t="shared" si="7"/>
        <v>178</v>
      </c>
      <c r="C37" s="276">
        <f t="shared" si="1"/>
        <v>93</v>
      </c>
      <c r="D37" s="276">
        <f t="shared" si="2"/>
        <v>85</v>
      </c>
      <c r="E37" s="276">
        <f t="shared" si="8"/>
        <v>207</v>
      </c>
      <c r="F37" s="276">
        <f t="shared" si="3"/>
        <v>99</v>
      </c>
      <c r="G37" s="276">
        <f t="shared" si="4"/>
        <v>108</v>
      </c>
      <c r="H37" s="276">
        <f t="shared" si="9"/>
        <v>47</v>
      </c>
      <c r="I37" s="276">
        <v>22</v>
      </c>
      <c r="J37" s="276">
        <v>25</v>
      </c>
      <c r="K37" s="276">
        <f t="shared" si="10"/>
        <v>76</v>
      </c>
      <c r="L37" s="276">
        <v>37</v>
      </c>
      <c r="M37" s="276">
        <v>39</v>
      </c>
      <c r="N37" s="276">
        <f t="shared" si="11"/>
        <v>25</v>
      </c>
      <c r="O37" s="589">
        <v>14</v>
      </c>
      <c r="P37" s="589">
        <v>11</v>
      </c>
      <c r="Q37" s="276">
        <f t="shared" si="12"/>
        <v>36</v>
      </c>
      <c r="R37" s="589">
        <v>18</v>
      </c>
      <c r="S37" s="589">
        <v>18</v>
      </c>
      <c r="T37" s="276">
        <f t="shared" si="13"/>
        <v>106</v>
      </c>
      <c r="U37" s="589">
        <v>57</v>
      </c>
      <c r="V37" s="589">
        <v>49</v>
      </c>
      <c r="W37" s="276">
        <f t="shared" si="14"/>
        <v>95</v>
      </c>
      <c r="X37" s="589">
        <v>44</v>
      </c>
      <c r="Y37" s="589">
        <v>51</v>
      </c>
      <c r="Z37" s="276">
        <f t="shared" si="15"/>
        <v>-29</v>
      </c>
      <c r="AA37" s="276">
        <f t="shared" si="5"/>
        <v>-6</v>
      </c>
      <c r="AB37" s="276">
        <f t="shared" si="6"/>
        <v>-23</v>
      </c>
      <c r="AC37" s="591" t="s">
        <v>39</v>
      </c>
    </row>
    <row r="38" spans="1:29" ht="21" customHeight="1">
      <c r="A38" s="587" t="s">
        <v>147</v>
      </c>
      <c r="B38" s="276">
        <f t="shared" si="7"/>
        <v>131</v>
      </c>
      <c r="C38" s="276">
        <f t="shared" si="1"/>
        <v>75</v>
      </c>
      <c r="D38" s="276">
        <f t="shared" si="2"/>
        <v>56</v>
      </c>
      <c r="E38" s="276">
        <f t="shared" si="8"/>
        <v>172</v>
      </c>
      <c r="F38" s="276">
        <f t="shared" si="3"/>
        <v>95</v>
      </c>
      <c r="G38" s="276">
        <f t="shared" si="4"/>
        <v>77</v>
      </c>
      <c r="H38" s="276">
        <f t="shared" si="9"/>
        <v>27</v>
      </c>
      <c r="I38" s="276">
        <v>14</v>
      </c>
      <c r="J38" s="276">
        <v>13</v>
      </c>
      <c r="K38" s="276">
        <f t="shared" si="10"/>
        <v>64</v>
      </c>
      <c r="L38" s="276">
        <v>38</v>
      </c>
      <c r="M38" s="276">
        <v>26</v>
      </c>
      <c r="N38" s="276">
        <f t="shared" si="11"/>
        <v>32</v>
      </c>
      <c r="O38" s="589">
        <v>16</v>
      </c>
      <c r="P38" s="589">
        <v>16</v>
      </c>
      <c r="Q38" s="276">
        <f t="shared" si="12"/>
        <v>34</v>
      </c>
      <c r="R38" s="589">
        <v>17</v>
      </c>
      <c r="S38" s="589">
        <v>17</v>
      </c>
      <c r="T38" s="276">
        <f t="shared" si="13"/>
        <v>72</v>
      </c>
      <c r="U38" s="589">
        <v>45</v>
      </c>
      <c r="V38" s="589">
        <v>27</v>
      </c>
      <c r="W38" s="276">
        <f t="shared" si="14"/>
        <v>74</v>
      </c>
      <c r="X38" s="589">
        <v>40</v>
      </c>
      <c r="Y38" s="589">
        <v>34</v>
      </c>
      <c r="Z38" s="276">
        <f t="shared" si="15"/>
        <v>-41</v>
      </c>
      <c r="AA38" s="276">
        <f t="shared" si="5"/>
        <v>-20</v>
      </c>
      <c r="AB38" s="276">
        <f t="shared" si="6"/>
        <v>-21</v>
      </c>
      <c r="AC38" s="591" t="s">
        <v>40</v>
      </c>
    </row>
    <row r="39" spans="1:29" ht="21" customHeight="1">
      <c r="A39" s="587" t="s">
        <v>148</v>
      </c>
      <c r="B39" s="276">
        <f t="shared" si="7"/>
        <v>223</v>
      </c>
      <c r="C39" s="276">
        <f t="shared" si="1"/>
        <v>109</v>
      </c>
      <c r="D39" s="276">
        <f t="shared" si="2"/>
        <v>114</v>
      </c>
      <c r="E39" s="276">
        <f t="shared" si="8"/>
        <v>268</v>
      </c>
      <c r="F39" s="276">
        <f t="shared" si="3"/>
        <v>131</v>
      </c>
      <c r="G39" s="276">
        <f t="shared" si="4"/>
        <v>137</v>
      </c>
      <c r="H39" s="276">
        <f t="shared" si="9"/>
        <v>97</v>
      </c>
      <c r="I39" s="276">
        <v>51</v>
      </c>
      <c r="J39" s="276">
        <v>46</v>
      </c>
      <c r="K39" s="276">
        <f t="shared" si="10"/>
        <v>136</v>
      </c>
      <c r="L39" s="276">
        <v>64</v>
      </c>
      <c r="M39" s="276">
        <v>72</v>
      </c>
      <c r="N39" s="276">
        <f t="shared" si="11"/>
        <v>33</v>
      </c>
      <c r="O39" s="589">
        <v>14</v>
      </c>
      <c r="P39" s="589">
        <v>19</v>
      </c>
      <c r="Q39" s="276">
        <f t="shared" si="12"/>
        <v>30</v>
      </c>
      <c r="R39" s="589">
        <v>18</v>
      </c>
      <c r="S39" s="589">
        <v>12</v>
      </c>
      <c r="T39" s="276">
        <f t="shared" si="13"/>
        <v>93</v>
      </c>
      <c r="U39" s="589">
        <v>44</v>
      </c>
      <c r="V39" s="589">
        <v>49</v>
      </c>
      <c r="W39" s="276">
        <f t="shared" si="14"/>
        <v>102</v>
      </c>
      <c r="X39" s="589">
        <v>49</v>
      </c>
      <c r="Y39" s="589">
        <v>53</v>
      </c>
      <c r="Z39" s="276">
        <f t="shared" si="15"/>
        <v>-45</v>
      </c>
      <c r="AA39" s="276">
        <f t="shared" si="5"/>
        <v>-22</v>
      </c>
      <c r="AB39" s="276">
        <f t="shared" si="6"/>
        <v>-23</v>
      </c>
      <c r="AC39" s="591" t="s">
        <v>28</v>
      </c>
    </row>
    <row r="40" spans="1:29" ht="21" customHeight="1">
      <c r="A40" s="587" t="s">
        <v>732</v>
      </c>
      <c r="B40" s="276">
        <f t="shared" si="7"/>
        <v>2111</v>
      </c>
      <c r="C40" s="276">
        <f t="shared" si="1"/>
        <v>1093</v>
      </c>
      <c r="D40" s="276">
        <f t="shared" si="2"/>
        <v>1018</v>
      </c>
      <c r="E40" s="276">
        <f t="shared" si="8"/>
        <v>2912</v>
      </c>
      <c r="F40" s="276">
        <f t="shared" si="3"/>
        <v>1482</v>
      </c>
      <c r="G40" s="276">
        <f t="shared" si="4"/>
        <v>1430</v>
      </c>
      <c r="H40" s="276">
        <f t="shared" si="9"/>
        <v>1102</v>
      </c>
      <c r="I40" s="276">
        <v>547</v>
      </c>
      <c r="J40" s="276">
        <v>555</v>
      </c>
      <c r="K40" s="276">
        <f t="shared" si="10"/>
        <v>1726</v>
      </c>
      <c r="L40" s="276">
        <v>887</v>
      </c>
      <c r="M40" s="276">
        <v>839</v>
      </c>
      <c r="N40" s="276">
        <f t="shared" si="11"/>
        <v>209</v>
      </c>
      <c r="O40" s="589">
        <v>108</v>
      </c>
      <c r="P40" s="589">
        <v>101</v>
      </c>
      <c r="Q40" s="276">
        <f t="shared" si="12"/>
        <v>277</v>
      </c>
      <c r="R40" s="589">
        <v>134</v>
      </c>
      <c r="S40" s="589">
        <v>143</v>
      </c>
      <c r="T40" s="276">
        <f t="shared" si="13"/>
        <v>800</v>
      </c>
      <c r="U40" s="589">
        <v>438</v>
      </c>
      <c r="V40" s="589">
        <v>362</v>
      </c>
      <c r="W40" s="276">
        <f t="shared" si="14"/>
        <v>909</v>
      </c>
      <c r="X40" s="589">
        <v>461</v>
      </c>
      <c r="Y40" s="589">
        <v>448</v>
      </c>
      <c r="Z40" s="276">
        <f t="shared" si="15"/>
        <v>-801</v>
      </c>
      <c r="AA40" s="276">
        <f t="shared" si="5"/>
        <v>-389</v>
      </c>
      <c r="AB40" s="276">
        <f t="shared" si="6"/>
        <v>-412</v>
      </c>
      <c r="AC40" s="591" t="s">
        <v>29</v>
      </c>
    </row>
    <row r="41" spans="1:29" ht="21" customHeight="1">
      <c r="A41" s="587" t="s">
        <v>733</v>
      </c>
      <c r="B41" s="276">
        <f t="shared" si="7"/>
        <v>943</v>
      </c>
      <c r="C41" s="276">
        <f t="shared" si="1"/>
        <v>481</v>
      </c>
      <c r="D41" s="276">
        <f t="shared" si="2"/>
        <v>462</v>
      </c>
      <c r="E41" s="276">
        <f t="shared" si="8"/>
        <v>1193</v>
      </c>
      <c r="F41" s="276">
        <f t="shared" si="3"/>
        <v>623</v>
      </c>
      <c r="G41" s="276">
        <f t="shared" si="4"/>
        <v>570</v>
      </c>
      <c r="H41" s="276">
        <f t="shared" si="9"/>
        <v>528</v>
      </c>
      <c r="I41" s="276">
        <v>270</v>
      </c>
      <c r="J41" s="276">
        <v>258</v>
      </c>
      <c r="K41" s="276">
        <f t="shared" si="10"/>
        <v>653</v>
      </c>
      <c r="L41" s="276">
        <v>344</v>
      </c>
      <c r="M41" s="276">
        <v>309</v>
      </c>
      <c r="N41" s="276">
        <f t="shared" si="11"/>
        <v>111</v>
      </c>
      <c r="O41" s="589">
        <v>65</v>
      </c>
      <c r="P41" s="589">
        <v>46</v>
      </c>
      <c r="Q41" s="276">
        <f t="shared" si="12"/>
        <v>128</v>
      </c>
      <c r="R41" s="589">
        <v>71</v>
      </c>
      <c r="S41" s="589">
        <v>57</v>
      </c>
      <c r="T41" s="276">
        <f t="shared" si="13"/>
        <v>304</v>
      </c>
      <c r="U41" s="589">
        <v>146</v>
      </c>
      <c r="V41" s="589">
        <v>158</v>
      </c>
      <c r="W41" s="276">
        <f t="shared" si="14"/>
        <v>412</v>
      </c>
      <c r="X41" s="589">
        <v>208</v>
      </c>
      <c r="Y41" s="589">
        <v>204</v>
      </c>
      <c r="Z41" s="276">
        <f t="shared" si="15"/>
        <v>-250</v>
      </c>
      <c r="AA41" s="276">
        <f t="shared" si="5"/>
        <v>-142</v>
      </c>
      <c r="AB41" s="276">
        <f t="shared" si="6"/>
        <v>-108</v>
      </c>
      <c r="AC41" s="591" t="s">
        <v>30</v>
      </c>
    </row>
    <row r="42" spans="1:29" ht="21" customHeight="1">
      <c r="A42" s="587" t="s">
        <v>734</v>
      </c>
      <c r="B42" s="276">
        <f t="shared" si="7"/>
        <v>2445</v>
      </c>
      <c r="C42" s="276">
        <f t="shared" si="1"/>
        <v>1289</v>
      </c>
      <c r="D42" s="276">
        <f t="shared" si="2"/>
        <v>1156</v>
      </c>
      <c r="E42" s="276">
        <f t="shared" si="8"/>
        <v>2899</v>
      </c>
      <c r="F42" s="276">
        <f t="shared" si="3"/>
        <v>1505</v>
      </c>
      <c r="G42" s="276">
        <f t="shared" si="4"/>
        <v>1394</v>
      </c>
      <c r="H42" s="276">
        <f t="shared" si="9"/>
        <v>1224</v>
      </c>
      <c r="I42" s="276">
        <v>624</v>
      </c>
      <c r="J42" s="276">
        <v>600</v>
      </c>
      <c r="K42" s="276">
        <f t="shared" si="10"/>
        <v>1560</v>
      </c>
      <c r="L42" s="276">
        <v>799</v>
      </c>
      <c r="M42" s="276">
        <v>761</v>
      </c>
      <c r="N42" s="276">
        <f t="shared" si="11"/>
        <v>300</v>
      </c>
      <c r="O42" s="589">
        <v>162</v>
      </c>
      <c r="P42" s="589">
        <v>138</v>
      </c>
      <c r="Q42" s="276">
        <f t="shared" si="12"/>
        <v>335</v>
      </c>
      <c r="R42" s="589">
        <v>174</v>
      </c>
      <c r="S42" s="589">
        <v>161</v>
      </c>
      <c r="T42" s="276">
        <f t="shared" si="13"/>
        <v>921</v>
      </c>
      <c r="U42" s="589">
        <v>503</v>
      </c>
      <c r="V42" s="589">
        <v>418</v>
      </c>
      <c r="W42" s="276">
        <f t="shared" si="14"/>
        <v>1004</v>
      </c>
      <c r="X42" s="589">
        <v>532</v>
      </c>
      <c r="Y42" s="589">
        <v>472</v>
      </c>
      <c r="Z42" s="276">
        <f t="shared" si="15"/>
        <v>-454</v>
      </c>
      <c r="AA42" s="276">
        <f t="shared" si="5"/>
        <v>-216</v>
      </c>
      <c r="AB42" s="276">
        <f t="shared" si="6"/>
        <v>-238</v>
      </c>
      <c r="AC42" s="591" t="s">
        <v>102</v>
      </c>
    </row>
    <row r="43" spans="1:29" ht="21" customHeight="1">
      <c r="A43" s="587" t="s">
        <v>735</v>
      </c>
      <c r="B43" s="276">
        <f t="shared" si="7"/>
        <v>3708</v>
      </c>
      <c r="C43" s="276">
        <f t="shared" si="1"/>
        <v>1892</v>
      </c>
      <c r="D43" s="276">
        <f t="shared" si="2"/>
        <v>1816</v>
      </c>
      <c r="E43" s="276">
        <f t="shared" si="8"/>
        <v>1888</v>
      </c>
      <c r="F43" s="276">
        <f t="shared" si="3"/>
        <v>947</v>
      </c>
      <c r="G43" s="276">
        <f t="shared" si="4"/>
        <v>941</v>
      </c>
      <c r="H43" s="276">
        <f t="shared" si="9"/>
        <v>2572</v>
      </c>
      <c r="I43" s="276">
        <v>1299</v>
      </c>
      <c r="J43" s="276">
        <v>1273</v>
      </c>
      <c r="K43" s="276">
        <f t="shared" si="10"/>
        <v>862</v>
      </c>
      <c r="L43" s="276">
        <v>420</v>
      </c>
      <c r="M43" s="276">
        <v>442</v>
      </c>
      <c r="N43" s="276">
        <f t="shared" si="11"/>
        <v>293</v>
      </c>
      <c r="O43" s="589">
        <v>148</v>
      </c>
      <c r="P43" s="589">
        <v>145</v>
      </c>
      <c r="Q43" s="276">
        <f t="shared" si="12"/>
        <v>255</v>
      </c>
      <c r="R43" s="589">
        <v>127</v>
      </c>
      <c r="S43" s="589">
        <v>128</v>
      </c>
      <c r="T43" s="276">
        <f t="shared" si="13"/>
        <v>843</v>
      </c>
      <c r="U43" s="589">
        <v>445</v>
      </c>
      <c r="V43" s="589">
        <v>398</v>
      </c>
      <c r="W43" s="276">
        <f t="shared" si="14"/>
        <v>771</v>
      </c>
      <c r="X43" s="589">
        <v>400</v>
      </c>
      <c r="Y43" s="589">
        <v>371</v>
      </c>
      <c r="Z43" s="276">
        <f t="shared" si="15"/>
        <v>1820</v>
      </c>
      <c r="AA43" s="276">
        <f t="shared" si="5"/>
        <v>945</v>
      </c>
      <c r="AB43" s="276">
        <f t="shared" si="6"/>
        <v>875</v>
      </c>
      <c r="AC43" s="591" t="s">
        <v>103</v>
      </c>
    </row>
    <row r="44" spans="1:29" ht="21" customHeight="1" thickBot="1">
      <c r="A44" s="592" t="s">
        <v>736</v>
      </c>
      <c r="B44" s="593">
        <f t="shared" si="7"/>
        <v>794</v>
      </c>
      <c r="C44" s="593">
        <f t="shared" si="1"/>
        <v>457</v>
      </c>
      <c r="D44" s="593">
        <f t="shared" si="2"/>
        <v>337</v>
      </c>
      <c r="E44" s="593">
        <f t="shared" si="8"/>
        <v>910</v>
      </c>
      <c r="F44" s="593">
        <f t="shared" si="3"/>
        <v>513</v>
      </c>
      <c r="G44" s="593">
        <f t="shared" si="4"/>
        <v>397</v>
      </c>
      <c r="H44" s="593">
        <f t="shared" si="9"/>
        <v>282</v>
      </c>
      <c r="I44" s="593">
        <v>156</v>
      </c>
      <c r="J44" s="593">
        <v>126</v>
      </c>
      <c r="K44" s="593">
        <f t="shared" si="10"/>
        <v>444</v>
      </c>
      <c r="L44" s="593">
        <v>235</v>
      </c>
      <c r="M44" s="593">
        <v>209</v>
      </c>
      <c r="N44" s="593">
        <f t="shared" si="11"/>
        <v>88</v>
      </c>
      <c r="O44" s="593">
        <v>48</v>
      </c>
      <c r="P44" s="593">
        <v>40</v>
      </c>
      <c r="Q44" s="593">
        <f t="shared" si="12"/>
        <v>99</v>
      </c>
      <c r="R44" s="593">
        <v>58</v>
      </c>
      <c r="S44" s="593">
        <v>41</v>
      </c>
      <c r="T44" s="593">
        <f t="shared" si="13"/>
        <v>424</v>
      </c>
      <c r="U44" s="593">
        <v>253</v>
      </c>
      <c r="V44" s="593">
        <v>171</v>
      </c>
      <c r="W44" s="593">
        <f t="shared" si="14"/>
        <v>367</v>
      </c>
      <c r="X44" s="593">
        <v>220</v>
      </c>
      <c r="Y44" s="593">
        <v>147</v>
      </c>
      <c r="Z44" s="593">
        <f t="shared" si="15"/>
        <v>-116</v>
      </c>
      <c r="AA44" s="593">
        <f t="shared" si="5"/>
        <v>-56</v>
      </c>
      <c r="AB44" s="593">
        <f t="shared" si="6"/>
        <v>-60</v>
      </c>
      <c r="AC44" s="594" t="s">
        <v>104</v>
      </c>
    </row>
    <row r="45" spans="1:29" ht="12" customHeight="1">
      <c r="A45" s="52" t="s">
        <v>1014</v>
      </c>
      <c r="B45" s="595"/>
      <c r="C45" s="595"/>
      <c r="D45" s="595"/>
      <c r="E45" s="595"/>
      <c r="F45" s="595"/>
      <c r="G45" s="595"/>
      <c r="H45" s="596"/>
      <c r="I45" s="595"/>
      <c r="J45" s="595"/>
      <c r="K45" s="596"/>
      <c r="L45" s="595"/>
      <c r="M45" s="595"/>
      <c r="N45" s="279" t="s">
        <v>1015</v>
      </c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597"/>
      <c r="AB45" s="597"/>
      <c r="AC45" s="597"/>
    </row>
    <row r="46" spans="1:29" ht="12" customHeight="1">
      <c r="A46" s="598" t="s">
        <v>816</v>
      </c>
      <c r="B46" s="599"/>
      <c r="C46" s="599"/>
      <c r="D46" s="599"/>
      <c r="E46" s="599"/>
      <c r="F46" s="599"/>
      <c r="G46" s="599"/>
      <c r="H46" s="600"/>
      <c r="I46" s="599"/>
      <c r="J46" s="599"/>
      <c r="K46" s="600"/>
      <c r="L46" s="599"/>
      <c r="M46" s="599"/>
      <c r="N46" s="601" t="s">
        <v>701</v>
      </c>
      <c r="O46" s="597"/>
      <c r="P46" s="599"/>
      <c r="Q46" s="597"/>
      <c r="R46" s="599"/>
      <c r="S46" s="599"/>
      <c r="T46" s="279"/>
      <c r="U46" s="599"/>
      <c r="V46" s="599"/>
      <c r="W46" s="279"/>
      <c r="X46" s="599"/>
      <c r="Y46" s="599"/>
      <c r="Z46" s="279"/>
      <c r="AA46" s="599"/>
      <c r="AB46" s="599"/>
      <c r="AC46" s="279"/>
    </row>
    <row r="47" spans="2:28" ht="12" customHeight="1">
      <c r="B47" s="106"/>
      <c r="C47" s="106"/>
      <c r="D47" s="106"/>
      <c r="E47" s="107"/>
      <c r="F47" s="106"/>
      <c r="G47" s="106"/>
      <c r="I47" s="106"/>
      <c r="J47" s="106"/>
      <c r="L47" s="106"/>
      <c r="M47" s="106"/>
      <c r="O47" s="106"/>
      <c r="P47" s="106"/>
      <c r="R47" s="106"/>
      <c r="S47" s="106"/>
      <c r="U47" s="106"/>
      <c r="V47" s="106"/>
      <c r="X47" s="106"/>
      <c r="Y47" s="106"/>
      <c r="AA47" s="106"/>
      <c r="AB47" s="106"/>
    </row>
    <row r="48" spans="2:28" ht="15.75">
      <c r="B48" s="106"/>
      <c r="C48" s="106"/>
      <c r="D48" s="106"/>
      <c r="E48" s="107"/>
      <c r="F48" s="106"/>
      <c r="G48" s="106"/>
      <c r="I48" s="106"/>
      <c r="J48" s="106"/>
      <c r="L48" s="106"/>
      <c r="M48" s="106"/>
      <c r="O48" s="106"/>
      <c r="P48" s="106"/>
      <c r="R48" s="106"/>
      <c r="S48" s="106"/>
      <c r="U48" s="106"/>
      <c r="V48" s="106"/>
      <c r="X48" s="106"/>
      <c r="Y48" s="106"/>
      <c r="AA48" s="106"/>
      <c r="AB48" s="106"/>
    </row>
    <row r="49" spans="2:28" ht="15.75">
      <c r="B49" s="106"/>
      <c r="C49" s="106"/>
      <c r="D49" s="106"/>
      <c r="E49" s="107"/>
      <c r="F49" s="106"/>
      <c r="G49" s="106"/>
      <c r="I49" s="106"/>
      <c r="J49" s="106"/>
      <c r="L49" s="106"/>
      <c r="M49" s="106"/>
      <c r="O49" s="106"/>
      <c r="P49" s="106"/>
      <c r="R49" s="106"/>
      <c r="S49" s="106"/>
      <c r="U49" s="106"/>
      <c r="V49" s="106"/>
      <c r="X49" s="106"/>
      <c r="Y49" s="106"/>
      <c r="AA49" s="106"/>
      <c r="AB49" s="106"/>
    </row>
    <row r="50" spans="2:28" ht="15.75">
      <c r="B50" s="106"/>
      <c r="C50" s="106"/>
      <c r="D50" s="106"/>
      <c r="E50" s="107"/>
      <c r="F50" s="106"/>
      <c r="G50" s="106"/>
      <c r="I50" s="106"/>
      <c r="J50" s="106"/>
      <c r="L50" s="106"/>
      <c r="M50" s="106"/>
      <c r="O50" s="106"/>
      <c r="P50" s="106"/>
      <c r="R50" s="106"/>
      <c r="S50" s="106"/>
      <c r="U50" s="106"/>
      <c r="V50" s="106"/>
      <c r="X50" s="106"/>
      <c r="Y50" s="106"/>
      <c r="AA50" s="106"/>
      <c r="AB50" s="106"/>
    </row>
    <row r="51" spans="2:28" ht="15.75">
      <c r="B51" s="106"/>
      <c r="C51" s="106"/>
      <c r="D51" s="106"/>
      <c r="E51" s="107"/>
      <c r="F51" s="106"/>
      <c r="G51" s="106"/>
      <c r="I51" s="106"/>
      <c r="J51" s="106"/>
      <c r="L51" s="106"/>
      <c r="M51" s="106"/>
      <c r="O51" s="106"/>
      <c r="P51" s="106"/>
      <c r="R51" s="106"/>
      <c r="S51" s="106"/>
      <c r="U51" s="106"/>
      <c r="V51" s="106"/>
      <c r="X51" s="106"/>
      <c r="Y51" s="106"/>
      <c r="AA51" s="106"/>
      <c r="AB51" s="106"/>
    </row>
    <row r="52" spans="2:28" ht="15.75">
      <c r="B52" s="106"/>
      <c r="C52" s="106"/>
      <c r="D52" s="106"/>
      <c r="E52" s="107"/>
      <c r="F52" s="106"/>
      <c r="G52" s="106"/>
      <c r="I52" s="106"/>
      <c r="J52" s="106"/>
      <c r="L52" s="106"/>
      <c r="M52" s="106"/>
      <c r="O52" s="106"/>
      <c r="P52" s="106"/>
      <c r="R52" s="106"/>
      <c r="S52" s="106"/>
      <c r="U52" s="106"/>
      <c r="V52" s="106"/>
      <c r="X52" s="106"/>
      <c r="Y52" s="106"/>
      <c r="AA52" s="106"/>
      <c r="AB52" s="106"/>
    </row>
    <row r="53" spans="2:28" ht="15.75">
      <c r="B53" s="106"/>
      <c r="C53" s="106"/>
      <c r="D53" s="106"/>
      <c r="E53" s="107"/>
      <c r="F53" s="106"/>
      <c r="G53" s="106"/>
      <c r="I53" s="106"/>
      <c r="J53" s="106"/>
      <c r="L53" s="106"/>
      <c r="M53" s="106"/>
      <c r="O53" s="106"/>
      <c r="P53" s="106"/>
      <c r="R53" s="106"/>
      <c r="S53" s="106"/>
      <c r="U53" s="106"/>
      <c r="V53" s="106"/>
      <c r="X53" s="106"/>
      <c r="Y53" s="106"/>
      <c r="AA53" s="106"/>
      <c r="AB53" s="106"/>
    </row>
    <row r="54" spans="1:29" s="105" customFormat="1" ht="15.75">
      <c r="A54" s="55"/>
      <c r="B54" s="106"/>
      <c r="C54" s="106"/>
      <c r="D54" s="106"/>
      <c r="E54" s="107"/>
      <c r="F54" s="106"/>
      <c r="G54" s="106"/>
      <c r="H54" s="97"/>
      <c r="I54" s="106"/>
      <c r="J54" s="106"/>
      <c r="K54" s="97"/>
      <c r="L54" s="106"/>
      <c r="M54" s="106"/>
      <c r="N54" s="58"/>
      <c r="O54" s="106"/>
      <c r="P54" s="106"/>
      <c r="Q54" s="59"/>
      <c r="R54" s="106"/>
      <c r="S54" s="106"/>
      <c r="T54" s="55"/>
      <c r="U54" s="106"/>
      <c r="V54" s="106"/>
      <c r="W54" s="55"/>
      <c r="X54" s="106"/>
      <c r="Y54" s="106"/>
      <c r="Z54" s="108"/>
      <c r="AA54" s="106"/>
      <c r="AB54" s="106"/>
      <c r="AC54" s="57"/>
    </row>
    <row r="55" spans="1:29" s="105" customFormat="1" ht="15.75">
      <c r="A55" s="55"/>
      <c r="B55" s="106"/>
      <c r="C55" s="106"/>
      <c r="D55" s="106"/>
      <c r="E55" s="107"/>
      <c r="F55" s="106"/>
      <c r="G55" s="106"/>
      <c r="H55" s="97"/>
      <c r="I55" s="106"/>
      <c r="J55" s="106"/>
      <c r="K55" s="97"/>
      <c r="L55" s="106"/>
      <c r="M55" s="106"/>
      <c r="N55" s="58"/>
      <c r="O55" s="106"/>
      <c r="P55" s="106"/>
      <c r="Q55" s="59"/>
      <c r="R55" s="106"/>
      <c r="S55" s="106"/>
      <c r="T55" s="55"/>
      <c r="U55" s="106"/>
      <c r="V55" s="106"/>
      <c r="W55" s="55"/>
      <c r="X55" s="106"/>
      <c r="Y55" s="106"/>
      <c r="Z55" s="108"/>
      <c r="AA55" s="106"/>
      <c r="AB55" s="106"/>
      <c r="AC55" s="57"/>
    </row>
    <row r="56" spans="1:29" s="105" customFormat="1" ht="15.75">
      <c r="A56" s="55"/>
      <c r="B56" s="106"/>
      <c r="C56" s="106"/>
      <c r="D56" s="106"/>
      <c r="E56" s="107"/>
      <c r="F56" s="106"/>
      <c r="G56" s="106"/>
      <c r="H56" s="97"/>
      <c r="I56" s="106"/>
      <c r="J56" s="106"/>
      <c r="K56" s="97"/>
      <c r="L56" s="106"/>
      <c r="M56" s="106"/>
      <c r="N56" s="58"/>
      <c r="O56" s="106"/>
      <c r="P56" s="106"/>
      <c r="Q56" s="59"/>
      <c r="R56" s="106"/>
      <c r="S56" s="106"/>
      <c r="T56" s="55"/>
      <c r="U56" s="106"/>
      <c r="V56" s="106"/>
      <c r="W56" s="55"/>
      <c r="X56" s="106"/>
      <c r="Y56" s="106"/>
      <c r="Z56" s="108"/>
      <c r="AA56" s="106"/>
      <c r="AB56" s="106"/>
      <c r="AC56" s="57"/>
    </row>
    <row r="57" spans="1:29" s="105" customFormat="1" ht="15.75">
      <c r="A57" s="55"/>
      <c r="B57" s="106"/>
      <c r="C57" s="106"/>
      <c r="D57" s="106"/>
      <c r="E57" s="107"/>
      <c r="F57" s="106"/>
      <c r="G57" s="106"/>
      <c r="H57" s="97"/>
      <c r="I57" s="106"/>
      <c r="J57" s="106"/>
      <c r="K57" s="97"/>
      <c r="L57" s="106"/>
      <c r="M57" s="106"/>
      <c r="N57" s="58"/>
      <c r="O57" s="106"/>
      <c r="P57" s="106"/>
      <c r="Q57" s="59"/>
      <c r="R57" s="106"/>
      <c r="S57" s="106"/>
      <c r="T57" s="55"/>
      <c r="U57" s="106"/>
      <c r="V57" s="106"/>
      <c r="W57" s="55"/>
      <c r="X57" s="106"/>
      <c r="Y57" s="106"/>
      <c r="Z57" s="108"/>
      <c r="AA57" s="106"/>
      <c r="AB57" s="106"/>
      <c r="AC57" s="57"/>
    </row>
    <row r="58" spans="1:29" s="105" customFormat="1" ht="15.75">
      <c r="A58" s="55"/>
      <c r="B58" s="106"/>
      <c r="C58" s="106"/>
      <c r="D58" s="106"/>
      <c r="E58" s="107"/>
      <c r="F58" s="106"/>
      <c r="G58" s="106"/>
      <c r="H58" s="97"/>
      <c r="I58" s="106"/>
      <c r="J58" s="106"/>
      <c r="K58" s="97"/>
      <c r="L58" s="106"/>
      <c r="M58" s="106"/>
      <c r="N58" s="58"/>
      <c r="O58" s="106"/>
      <c r="P58" s="106"/>
      <c r="Q58" s="59"/>
      <c r="R58" s="106"/>
      <c r="S58" s="106"/>
      <c r="T58" s="55"/>
      <c r="U58" s="106"/>
      <c r="V58" s="106"/>
      <c r="W58" s="55"/>
      <c r="X58" s="106"/>
      <c r="Y58" s="106"/>
      <c r="Z58" s="108"/>
      <c r="AA58" s="106"/>
      <c r="AB58" s="106"/>
      <c r="AC58" s="57"/>
    </row>
    <row r="59" spans="1:29" s="105" customFormat="1" ht="15.75">
      <c r="A59" s="55"/>
      <c r="B59" s="106"/>
      <c r="C59" s="106"/>
      <c r="D59" s="106"/>
      <c r="E59" s="107"/>
      <c r="F59" s="106"/>
      <c r="G59" s="106"/>
      <c r="H59" s="97"/>
      <c r="I59" s="106"/>
      <c r="J59" s="106"/>
      <c r="K59" s="97"/>
      <c r="L59" s="106"/>
      <c r="M59" s="106"/>
      <c r="N59" s="58"/>
      <c r="O59" s="106"/>
      <c r="P59" s="106"/>
      <c r="Q59" s="59"/>
      <c r="R59" s="106"/>
      <c r="S59" s="106"/>
      <c r="T59" s="55"/>
      <c r="U59" s="106"/>
      <c r="V59" s="106"/>
      <c r="W59" s="55"/>
      <c r="X59" s="106"/>
      <c r="Y59" s="106"/>
      <c r="Z59" s="108"/>
      <c r="AA59" s="106"/>
      <c r="AB59" s="106"/>
      <c r="AC59" s="57"/>
    </row>
    <row r="60" spans="1:29" s="105" customFormat="1" ht="15.75">
      <c r="A60" s="55"/>
      <c r="B60" s="106"/>
      <c r="C60" s="106"/>
      <c r="D60" s="106"/>
      <c r="E60" s="107"/>
      <c r="F60" s="106"/>
      <c r="G60" s="106"/>
      <c r="H60" s="97"/>
      <c r="I60" s="106"/>
      <c r="J60" s="106"/>
      <c r="K60" s="97"/>
      <c r="L60" s="106"/>
      <c r="M60" s="106"/>
      <c r="N60" s="58"/>
      <c r="O60" s="106"/>
      <c r="P60" s="106"/>
      <c r="Q60" s="59"/>
      <c r="R60" s="106"/>
      <c r="S60" s="106"/>
      <c r="T60" s="55"/>
      <c r="U60" s="106"/>
      <c r="V60" s="106"/>
      <c r="W60" s="55"/>
      <c r="X60" s="106"/>
      <c r="Y60" s="106"/>
      <c r="Z60" s="108"/>
      <c r="AA60" s="106"/>
      <c r="AB60" s="106"/>
      <c r="AC60" s="57"/>
    </row>
    <row r="61" spans="1:29" s="105" customFormat="1" ht="15.75">
      <c r="A61" s="55"/>
      <c r="B61" s="106"/>
      <c r="C61" s="106"/>
      <c r="D61" s="106"/>
      <c r="E61" s="107"/>
      <c r="F61" s="106"/>
      <c r="G61" s="106"/>
      <c r="H61" s="97"/>
      <c r="I61" s="106"/>
      <c r="J61" s="106"/>
      <c r="K61" s="97"/>
      <c r="L61" s="106"/>
      <c r="M61" s="106"/>
      <c r="N61" s="58"/>
      <c r="O61" s="106"/>
      <c r="P61" s="106"/>
      <c r="Q61" s="59"/>
      <c r="R61" s="106"/>
      <c r="S61" s="106"/>
      <c r="T61" s="55"/>
      <c r="U61" s="106"/>
      <c r="V61" s="106"/>
      <c r="W61" s="55"/>
      <c r="X61" s="106"/>
      <c r="Y61" s="106"/>
      <c r="Z61" s="108"/>
      <c r="AA61" s="106"/>
      <c r="AB61" s="106"/>
      <c r="AC61" s="57"/>
    </row>
    <row r="62" spans="1:29" s="105" customFormat="1" ht="15.75">
      <c r="A62" s="55"/>
      <c r="B62" s="109"/>
      <c r="C62" s="109"/>
      <c r="D62" s="109"/>
      <c r="E62" s="110"/>
      <c r="F62" s="109"/>
      <c r="G62" s="109"/>
      <c r="H62" s="97"/>
      <c r="I62" s="109"/>
      <c r="J62" s="109"/>
      <c r="K62" s="97"/>
      <c r="L62" s="109"/>
      <c r="M62" s="109"/>
      <c r="N62" s="58"/>
      <c r="O62" s="109"/>
      <c r="P62" s="109"/>
      <c r="Q62" s="59"/>
      <c r="R62" s="109"/>
      <c r="S62" s="109"/>
      <c r="T62" s="55"/>
      <c r="U62" s="109"/>
      <c r="V62" s="109"/>
      <c r="W62" s="55"/>
      <c r="X62" s="109"/>
      <c r="Y62" s="109"/>
      <c r="Z62" s="108"/>
      <c r="AA62" s="109"/>
      <c r="AB62" s="109"/>
      <c r="AC62" s="57"/>
    </row>
    <row r="63" spans="1:29" s="105" customFormat="1" ht="15.75">
      <c r="A63" s="55"/>
      <c r="B63" s="109"/>
      <c r="C63" s="109"/>
      <c r="D63" s="109"/>
      <c r="E63" s="110"/>
      <c r="F63" s="109"/>
      <c r="G63" s="109"/>
      <c r="H63" s="97"/>
      <c r="I63" s="109"/>
      <c r="J63" s="109"/>
      <c r="K63" s="97"/>
      <c r="L63" s="109"/>
      <c r="M63" s="109"/>
      <c r="N63" s="58"/>
      <c r="O63" s="109"/>
      <c r="P63" s="109"/>
      <c r="Q63" s="59"/>
      <c r="R63" s="109"/>
      <c r="S63" s="109"/>
      <c r="T63" s="55"/>
      <c r="U63" s="109"/>
      <c r="V63" s="109"/>
      <c r="W63" s="55"/>
      <c r="X63" s="109"/>
      <c r="Y63" s="109"/>
      <c r="Z63" s="108"/>
      <c r="AA63" s="109"/>
      <c r="AB63" s="109"/>
      <c r="AC63" s="57"/>
    </row>
    <row r="64" spans="1:29" s="105" customFormat="1" ht="15.75">
      <c r="A64" s="55"/>
      <c r="B64" s="109"/>
      <c r="C64" s="109"/>
      <c r="D64" s="109"/>
      <c r="E64" s="110"/>
      <c r="F64" s="109"/>
      <c r="G64" s="109"/>
      <c r="H64" s="97"/>
      <c r="I64" s="109"/>
      <c r="J64" s="109"/>
      <c r="K64" s="97"/>
      <c r="L64" s="109"/>
      <c r="M64" s="109"/>
      <c r="N64" s="58"/>
      <c r="O64" s="109"/>
      <c r="P64" s="109"/>
      <c r="Q64" s="59"/>
      <c r="R64" s="109"/>
      <c r="S64" s="109"/>
      <c r="T64" s="55"/>
      <c r="U64" s="109"/>
      <c r="V64" s="109"/>
      <c r="W64" s="55"/>
      <c r="X64" s="109"/>
      <c r="Y64" s="109"/>
      <c r="Z64" s="108"/>
      <c r="AA64" s="109"/>
      <c r="AB64" s="109"/>
      <c r="AC64" s="57"/>
    </row>
  </sheetData>
  <sheetProtection/>
  <mergeCells count="18">
    <mergeCell ref="Z6:AB7"/>
    <mergeCell ref="W7:Y7"/>
    <mergeCell ref="A5:B5"/>
    <mergeCell ref="A6:A8"/>
    <mergeCell ref="B6:G6"/>
    <mergeCell ref="H6:M6"/>
    <mergeCell ref="N6:S6"/>
    <mergeCell ref="T6:Y6"/>
    <mergeCell ref="A3:M3"/>
    <mergeCell ref="N3:AC3"/>
    <mergeCell ref="AC6:AC8"/>
    <mergeCell ref="B7:D7"/>
    <mergeCell ref="E7:G7"/>
    <mergeCell ref="H7:J7"/>
    <mergeCell ref="K7:M7"/>
    <mergeCell ref="N7:P7"/>
    <mergeCell ref="Q7:S7"/>
    <mergeCell ref="T7:V7"/>
  </mergeCells>
  <printOptions horizontalCentered="1"/>
  <pageMargins left="0.31496062992125984" right="0.2755905511811024" top="0.1968503937007874" bottom="0.1968503937007874" header="0.31496062992125984" footer="0.15748031496062992"/>
  <pageSetup horizontalDpi="600" verticalDpi="600" orientation="portrait" paperSize="9" scale="68" r:id="rId3"/>
  <colBreaks count="1" manualBreakCount="1">
    <brk id="13" max="46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52"/>
  <sheetViews>
    <sheetView view="pageBreakPreview" zoomScaleNormal="90" zoomScaleSheetLayoutView="100" zoomScalePageLayoutView="0" workbookViewId="0" topLeftCell="A29">
      <selection activeCell="A40" sqref="A40:IV40"/>
    </sheetView>
  </sheetViews>
  <sheetFormatPr defaultColWidth="9.00390625" defaultRowHeight="14.25"/>
  <cols>
    <col min="1" max="1" width="10.125" style="21" customWidth="1"/>
    <col min="2" max="2" width="7.875" style="21" customWidth="1"/>
    <col min="3" max="4" width="7.50390625" style="21" customWidth="1"/>
    <col min="5" max="10" width="7.00390625" style="21" customWidth="1"/>
    <col min="11" max="19" width="6.875" style="21" customWidth="1"/>
    <col min="20" max="20" width="12.50390625" style="21" customWidth="1"/>
    <col min="21" max="21" width="11.625" style="21" customWidth="1"/>
    <col min="22" max="39" width="6.875" style="21" customWidth="1"/>
    <col min="40" max="40" width="12.50390625" style="21" customWidth="1"/>
    <col min="41" max="41" width="11.25390625" style="21" customWidth="1"/>
    <col min="42" max="50" width="7.00390625" style="21" customWidth="1"/>
    <col min="51" max="59" width="6.75390625" style="21" customWidth="1"/>
    <col min="60" max="60" width="12.125" style="21" customWidth="1"/>
    <col min="61" max="61" width="9.25390625" style="21" customWidth="1"/>
    <col min="62" max="76" width="6.875" style="21" customWidth="1"/>
    <col min="77" max="79" width="6.875" style="22" customWidth="1"/>
    <col min="80" max="80" width="12.50390625" style="21" customWidth="1"/>
    <col min="81" max="16384" width="9.00390625" style="22" customWidth="1"/>
  </cols>
  <sheetData>
    <row r="1" spans="1:80" s="9" customFormat="1" ht="12" customHeight="1">
      <c r="A1" s="706" t="s">
        <v>842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0"/>
      <c r="T1" s="718" t="s">
        <v>244</v>
      </c>
      <c r="U1" s="706" t="s">
        <v>842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0"/>
      <c r="AN1" s="718" t="s">
        <v>244</v>
      </c>
      <c r="AO1" s="706" t="s">
        <v>842</v>
      </c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718" t="s">
        <v>244</v>
      </c>
      <c r="BI1" s="706" t="s">
        <v>842</v>
      </c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CA1" s="80"/>
      <c r="CB1" s="718" t="s">
        <v>244</v>
      </c>
    </row>
    <row r="2" spans="1:76" s="11" customFormat="1" ht="12" customHeight="1">
      <c r="A2" s="8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82"/>
      <c r="U2" s="8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81"/>
      <c r="AO2" s="81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81"/>
      <c r="BI2" s="81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80" s="83" customFormat="1" ht="27.75" customHeight="1">
      <c r="A3" s="1054" t="s">
        <v>765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44" t="s">
        <v>766</v>
      </c>
      <c r="L3" s="1044"/>
      <c r="M3" s="1044"/>
      <c r="N3" s="1044"/>
      <c r="O3" s="1044"/>
      <c r="P3" s="1044"/>
      <c r="Q3" s="1044"/>
      <c r="R3" s="1044"/>
      <c r="S3" s="1044"/>
      <c r="T3" s="1044"/>
      <c r="U3" s="1044" t="s">
        <v>767</v>
      </c>
      <c r="V3" s="1044"/>
      <c r="W3" s="1044"/>
      <c r="X3" s="1044"/>
      <c r="Y3" s="1044"/>
      <c r="Z3" s="1044"/>
      <c r="AA3" s="1044"/>
      <c r="AB3" s="1044"/>
      <c r="AC3" s="1044"/>
      <c r="AD3" s="1044"/>
      <c r="AE3" s="1044" t="s">
        <v>768</v>
      </c>
      <c r="AF3" s="1044"/>
      <c r="AG3" s="1044"/>
      <c r="AH3" s="1044"/>
      <c r="AI3" s="1044"/>
      <c r="AJ3" s="1044"/>
      <c r="AK3" s="1044"/>
      <c r="AL3" s="1044"/>
      <c r="AM3" s="1044"/>
      <c r="AN3" s="1044"/>
      <c r="AO3" s="1044" t="s">
        <v>769</v>
      </c>
      <c r="AP3" s="1044"/>
      <c r="AQ3" s="1044"/>
      <c r="AR3" s="1044"/>
      <c r="AS3" s="1044"/>
      <c r="AT3" s="1044"/>
      <c r="AU3" s="1044"/>
      <c r="AV3" s="1044"/>
      <c r="AW3" s="1044"/>
      <c r="AX3" s="1044"/>
      <c r="AY3" s="1044" t="s">
        <v>770</v>
      </c>
      <c r="AZ3" s="1044"/>
      <c r="BA3" s="1044"/>
      <c r="BB3" s="1044"/>
      <c r="BC3" s="1044"/>
      <c r="BD3" s="1044"/>
      <c r="BE3" s="1044"/>
      <c r="BF3" s="1044"/>
      <c r="BG3" s="1044"/>
      <c r="BH3" s="1044"/>
      <c r="BI3" s="1044" t="s">
        <v>771</v>
      </c>
      <c r="BJ3" s="1044"/>
      <c r="BK3" s="1044"/>
      <c r="BL3" s="1044"/>
      <c r="BM3" s="1044"/>
      <c r="BN3" s="1044"/>
      <c r="BO3" s="1044"/>
      <c r="BP3" s="1044"/>
      <c r="BQ3" s="1044"/>
      <c r="BR3" s="1044"/>
      <c r="BS3" s="1044" t="s">
        <v>772</v>
      </c>
      <c r="BT3" s="1044"/>
      <c r="BU3" s="1044"/>
      <c r="BV3" s="1044"/>
      <c r="BW3" s="1044"/>
      <c r="BX3" s="1044"/>
      <c r="BY3" s="1044"/>
      <c r="BZ3" s="1044"/>
      <c r="CA3" s="1044"/>
      <c r="CB3" s="1044"/>
    </row>
    <row r="4" spans="1:80" s="86" customFormat="1" ht="12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5"/>
      <c r="L4" s="85"/>
      <c r="M4" s="85"/>
      <c r="N4" s="85"/>
      <c r="O4" s="85"/>
      <c r="P4" s="85"/>
      <c r="Q4" s="85"/>
      <c r="R4" s="85"/>
      <c r="S4" s="85"/>
      <c r="T4" s="85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  <c r="AF4" s="85"/>
      <c r="AG4" s="85"/>
      <c r="AH4" s="85"/>
      <c r="AI4" s="85"/>
      <c r="AJ4" s="85"/>
      <c r="AK4" s="85"/>
      <c r="AL4" s="85"/>
      <c r="AM4" s="85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5"/>
      <c r="BC4" s="85"/>
      <c r="BD4" s="85"/>
      <c r="BE4" s="85"/>
      <c r="BF4" s="85"/>
      <c r="BG4" s="85"/>
      <c r="BH4" s="84"/>
      <c r="BI4" s="84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s="12" customFormat="1" ht="12" customHeight="1" thickBot="1">
      <c r="A5" s="12" t="s">
        <v>97</v>
      </c>
      <c r="S5" s="13"/>
      <c r="T5" s="13" t="s">
        <v>118</v>
      </c>
      <c r="U5" s="12" t="s">
        <v>97</v>
      </c>
      <c r="X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 t="s">
        <v>118</v>
      </c>
      <c r="AO5" s="12" t="s">
        <v>97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 t="s">
        <v>118</v>
      </c>
      <c r="BI5" s="12" t="s">
        <v>97</v>
      </c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CA5" s="13"/>
      <c r="CB5" s="13" t="s">
        <v>118</v>
      </c>
    </row>
    <row r="6" spans="1:80" s="14" customFormat="1" ht="16.5" customHeight="1">
      <c r="A6" s="1055" t="s">
        <v>910</v>
      </c>
      <c r="B6" s="612" t="s">
        <v>911</v>
      </c>
      <c r="C6" s="612"/>
      <c r="D6" s="613"/>
      <c r="E6" s="614" t="s">
        <v>912</v>
      </c>
      <c r="F6" s="612"/>
      <c r="G6" s="612"/>
      <c r="H6" s="1045" t="s">
        <v>913</v>
      </c>
      <c r="I6" s="1046"/>
      <c r="J6" s="1047"/>
      <c r="K6" s="614" t="s">
        <v>914</v>
      </c>
      <c r="L6" s="612"/>
      <c r="M6" s="613"/>
      <c r="N6" s="1045" t="s">
        <v>915</v>
      </c>
      <c r="O6" s="1046"/>
      <c r="P6" s="1047"/>
      <c r="Q6" s="614" t="s">
        <v>21</v>
      </c>
      <c r="R6" s="612"/>
      <c r="S6" s="612"/>
      <c r="T6" s="1048" t="s">
        <v>7</v>
      </c>
      <c r="U6" s="1055" t="s">
        <v>910</v>
      </c>
      <c r="V6" s="612" t="s">
        <v>92</v>
      </c>
      <c r="W6" s="612"/>
      <c r="X6" s="613"/>
      <c r="Y6" s="614" t="s">
        <v>20</v>
      </c>
      <c r="Z6" s="612"/>
      <c r="AA6" s="613"/>
      <c r="AB6" s="1045" t="s">
        <v>93</v>
      </c>
      <c r="AC6" s="1046"/>
      <c r="AD6" s="1047"/>
      <c r="AE6" s="614" t="s">
        <v>916</v>
      </c>
      <c r="AF6" s="612"/>
      <c r="AG6" s="613"/>
      <c r="AH6" s="1045" t="s">
        <v>94</v>
      </c>
      <c r="AI6" s="1046"/>
      <c r="AJ6" s="1047"/>
      <c r="AK6" s="614" t="s">
        <v>90</v>
      </c>
      <c r="AL6" s="612"/>
      <c r="AM6" s="612"/>
      <c r="AN6" s="1048" t="s">
        <v>7</v>
      </c>
      <c r="AO6" s="1055" t="s">
        <v>910</v>
      </c>
      <c r="AP6" s="612" t="s">
        <v>95</v>
      </c>
      <c r="AQ6" s="612"/>
      <c r="AR6" s="612"/>
      <c r="AS6" s="614" t="s">
        <v>22</v>
      </c>
      <c r="AT6" s="612"/>
      <c r="AU6" s="612"/>
      <c r="AV6" s="614" t="s">
        <v>829</v>
      </c>
      <c r="AW6" s="612"/>
      <c r="AX6" s="612"/>
      <c r="AY6" s="1045" t="s">
        <v>917</v>
      </c>
      <c r="AZ6" s="1046"/>
      <c r="BA6" s="1047"/>
      <c r="BB6" s="614" t="s">
        <v>918</v>
      </c>
      <c r="BC6" s="612"/>
      <c r="BD6" s="613"/>
      <c r="BE6" s="1045" t="s">
        <v>919</v>
      </c>
      <c r="BF6" s="1046"/>
      <c r="BG6" s="1047"/>
      <c r="BH6" s="1048" t="s">
        <v>7</v>
      </c>
      <c r="BI6" s="1055" t="s">
        <v>910</v>
      </c>
      <c r="BJ6" s="1045" t="s">
        <v>96</v>
      </c>
      <c r="BK6" s="1046"/>
      <c r="BL6" s="1047"/>
      <c r="BM6" s="1058" t="s">
        <v>831</v>
      </c>
      <c r="BN6" s="1059"/>
      <c r="BO6" s="1060"/>
      <c r="BP6" s="1045" t="s">
        <v>920</v>
      </c>
      <c r="BQ6" s="1046"/>
      <c r="BR6" s="1047"/>
      <c r="BS6" s="1045" t="s">
        <v>89</v>
      </c>
      <c r="BT6" s="1046"/>
      <c r="BU6" s="1047"/>
      <c r="BV6" s="1061" t="s">
        <v>833</v>
      </c>
      <c r="BW6" s="1059"/>
      <c r="BX6" s="1060"/>
      <c r="BY6" s="614" t="s">
        <v>921</v>
      </c>
      <c r="BZ6" s="612"/>
      <c r="CA6" s="612"/>
      <c r="CB6" s="1048" t="s">
        <v>7</v>
      </c>
    </row>
    <row r="7" spans="1:80" s="14" customFormat="1" ht="16.5" customHeight="1">
      <c r="A7" s="1056"/>
      <c r="B7" s="615" t="s">
        <v>51</v>
      </c>
      <c r="C7" s="615"/>
      <c r="D7" s="616"/>
      <c r="E7" s="617" t="s">
        <v>81</v>
      </c>
      <c r="F7" s="615"/>
      <c r="G7" s="615"/>
      <c r="H7" s="1051" t="s">
        <v>119</v>
      </c>
      <c r="I7" s="1052"/>
      <c r="J7" s="1053"/>
      <c r="K7" s="617" t="s">
        <v>82</v>
      </c>
      <c r="L7" s="615"/>
      <c r="M7" s="616"/>
      <c r="N7" s="1051" t="s">
        <v>83</v>
      </c>
      <c r="O7" s="1052"/>
      <c r="P7" s="1053"/>
      <c r="Q7" s="617" t="s">
        <v>52</v>
      </c>
      <c r="R7" s="615"/>
      <c r="S7" s="615"/>
      <c r="T7" s="1049"/>
      <c r="U7" s="1056"/>
      <c r="V7" s="1051" t="s">
        <v>53</v>
      </c>
      <c r="W7" s="1052"/>
      <c r="X7" s="1053"/>
      <c r="Y7" s="1051" t="s">
        <v>84</v>
      </c>
      <c r="Z7" s="1052"/>
      <c r="AA7" s="1053"/>
      <c r="AB7" s="1051" t="s">
        <v>54</v>
      </c>
      <c r="AC7" s="1052"/>
      <c r="AD7" s="1053"/>
      <c r="AE7" s="617" t="s">
        <v>47</v>
      </c>
      <c r="AF7" s="615"/>
      <c r="AG7" s="616"/>
      <c r="AH7" s="1051" t="s">
        <v>55</v>
      </c>
      <c r="AI7" s="1052"/>
      <c r="AJ7" s="1053"/>
      <c r="AK7" s="617" t="s">
        <v>48</v>
      </c>
      <c r="AL7" s="615"/>
      <c r="AM7" s="615"/>
      <c r="AN7" s="1049"/>
      <c r="AO7" s="1056"/>
      <c r="AP7" s="615" t="s">
        <v>56</v>
      </c>
      <c r="AQ7" s="615"/>
      <c r="AR7" s="615"/>
      <c r="AS7" s="1051" t="s">
        <v>85</v>
      </c>
      <c r="AT7" s="1052"/>
      <c r="AU7" s="1053"/>
      <c r="AV7" s="1065" t="s">
        <v>830</v>
      </c>
      <c r="AW7" s="1052"/>
      <c r="AX7" s="1053"/>
      <c r="AY7" s="1051" t="s">
        <v>86</v>
      </c>
      <c r="AZ7" s="1052"/>
      <c r="BA7" s="1053"/>
      <c r="BB7" s="1051" t="s">
        <v>87</v>
      </c>
      <c r="BC7" s="1052"/>
      <c r="BD7" s="1053"/>
      <c r="BE7" s="1051" t="s">
        <v>88</v>
      </c>
      <c r="BF7" s="1052"/>
      <c r="BG7" s="1053"/>
      <c r="BH7" s="1049"/>
      <c r="BI7" s="1056"/>
      <c r="BJ7" s="1051" t="s">
        <v>57</v>
      </c>
      <c r="BK7" s="1052"/>
      <c r="BL7" s="1053"/>
      <c r="BM7" s="1051" t="s">
        <v>832</v>
      </c>
      <c r="BN7" s="1052"/>
      <c r="BO7" s="1053"/>
      <c r="BP7" s="1051" t="s">
        <v>116</v>
      </c>
      <c r="BQ7" s="1052"/>
      <c r="BR7" s="1053"/>
      <c r="BS7" s="1051" t="s">
        <v>46</v>
      </c>
      <c r="BT7" s="1052"/>
      <c r="BU7" s="1053"/>
      <c r="BV7" s="1062" t="s">
        <v>834</v>
      </c>
      <c r="BW7" s="1063"/>
      <c r="BX7" s="1064"/>
      <c r="BY7" s="617" t="s">
        <v>80</v>
      </c>
      <c r="BZ7" s="615"/>
      <c r="CA7" s="615"/>
      <c r="CB7" s="1049"/>
    </row>
    <row r="8" spans="1:80" s="15" customFormat="1" ht="15.75" customHeight="1">
      <c r="A8" s="1056"/>
      <c r="B8" s="618" t="s">
        <v>19</v>
      </c>
      <c r="C8" s="619" t="s">
        <v>17</v>
      </c>
      <c r="D8" s="619" t="s">
        <v>18</v>
      </c>
      <c r="E8" s="619" t="s">
        <v>19</v>
      </c>
      <c r="F8" s="619" t="s">
        <v>17</v>
      </c>
      <c r="G8" s="619" t="s">
        <v>18</v>
      </c>
      <c r="H8" s="619" t="s">
        <v>19</v>
      </c>
      <c r="I8" s="620" t="s">
        <v>17</v>
      </c>
      <c r="J8" s="620" t="s">
        <v>18</v>
      </c>
      <c r="K8" s="619" t="s">
        <v>19</v>
      </c>
      <c r="L8" s="619" t="s">
        <v>17</v>
      </c>
      <c r="M8" s="620" t="s">
        <v>18</v>
      </c>
      <c r="N8" s="619" t="s">
        <v>19</v>
      </c>
      <c r="O8" s="619" t="s">
        <v>17</v>
      </c>
      <c r="P8" s="621" t="s">
        <v>18</v>
      </c>
      <c r="Q8" s="619" t="s">
        <v>19</v>
      </c>
      <c r="R8" s="619" t="s">
        <v>17</v>
      </c>
      <c r="S8" s="619" t="s">
        <v>18</v>
      </c>
      <c r="T8" s="1049"/>
      <c r="U8" s="1056"/>
      <c r="V8" s="618" t="s">
        <v>19</v>
      </c>
      <c r="W8" s="619" t="s">
        <v>17</v>
      </c>
      <c r="X8" s="619" t="s">
        <v>18</v>
      </c>
      <c r="Y8" s="619" t="s">
        <v>19</v>
      </c>
      <c r="Z8" s="619" t="s">
        <v>17</v>
      </c>
      <c r="AA8" s="619" t="s">
        <v>18</v>
      </c>
      <c r="AB8" s="619" t="s">
        <v>19</v>
      </c>
      <c r="AC8" s="619" t="s">
        <v>17</v>
      </c>
      <c r="AD8" s="620" t="s">
        <v>18</v>
      </c>
      <c r="AE8" s="619" t="s">
        <v>19</v>
      </c>
      <c r="AF8" s="619" t="s">
        <v>17</v>
      </c>
      <c r="AG8" s="620" t="s">
        <v>18</v>
      </c>
      <c r="AH8" s="619" t="s">
        <v>19</v>
      </c>
      <c r="AI8" s="619" t="s">
        <v>17</v>
      </c>
      <c r="AJ8" s="621" t="s">
        <v>18</v>
      </c>
      <c r="AK8" s="619" t="s">
        <v>19</v>
      </c>
      <c r="AL8" s="619" t="s">
        <v>17</v>
      </c>
      <c r="AM8" s="619" t="s">
        <v>18</v>
      </c>
      <c r="AN8" s="1049"/>
      <c r="AO8" s="1056"/>
      <c r="AP8" s="618" t="s">
        <v>19</v>
      </c>
      <c r="AQ8" s="619" t="s">
        <v>17</v>
      </c>
      <c r="AR8" s="619" t="s">
        <v>18</v>
      </c>
      <c r="AS8" s="619" t="s">
        <v>19</v>
      </c>
      <c r="AT8" s="619" t="s">
        <v>17</v>
      </c>
      <c r="AU8" s="619" t="s">
        <v>18</v>
      </c>
      <c r="AV8" s="619" t="s">
        <v>19</v>
      </c>
      <c r="AW8" s="620" t="s">
        <v>17</v>
      </c>
      <c r="AX8" s="620" t="s">
        <v>18</v>
      </c>
      <c r="AY8" s="619" t="s">
        <v>19</v>
      </c>
      <c r="AZ8" s="619" t="s">
        <v>17</v>
      </c>
      <c r="BA8" s="619" t="s">
        <v>18</v>
      </c>
      <c r="BB8" s="619" t="s">
        <v>19</v>
      </c>
      <c r="BC8" s="619" t="s">
        <v>17</v>
      </c>
      <c r="BD8" s="620" t="s">
        <v>18</v>
      </c>
      <c r="BE8" s="619" t="s">
        <v>19</v>
      </c>
      <c r="BF8" s="619" t="s">
        <v>17</v>
      </c>
      <c r="BG8" s="621" t="s">
        <v>18</v>
      </c>
      <c r="BH8" s="1049"/>
      <c r="BI8" s="1056"/>
      <c r="BJ8" s="619" t="s">
        <v>19</v>
      </c>
      <c r="BK8" s="619" t="s">
        <v>17</v>
      </c>
      <c r="BL8" s="621" t="s">
        <v>18</v>
      </c>
      <c r="BM8" s="619" t="s">
        <v>19</v>
      </c>
      <c r="BN8" s="619" t="s">
        <v>17</v>
      </c>
      <c r="BO8" s="621" t="s">
        <v>18</v>
      </c>
      <c r="BP8" s="619" t="s">
        <v>19</v>
      </c>
      <c r="BQ8" s="619" t="s">
        <v>17</v>
      </c>
      <c r="BR8" s="621" t="s">
        <v>18</v>
      </c>
      <c r="BS8" s="619" t="s">
        <v>19</v>
      </c>
      <c r="BT8" s="619" t="s">
        <v>17</v>
      </c>
      <c r="BU8" s="621" t="s">
        <v>18</v>
      </c>
      <c r="BV8" s="619" t="s">
        <v>19</v>
      </c>
      <c r="BW8" s="619" t="s">
        <v>17</v>
      </c>
      <c r="BX8" s="621" t="s">
        <v>18</v>
      </c>
      <c r="BY8" s="619" t="s">
        <v>19</v>
      </c>
      <c r="BZ8" s="619" t="s">
        <v>17</v>
      </c>
      <c r="CA8" s="619" t="s">
        <v>18</v>
      </c>
      <c r="CB8" s="1049"/>
    </row>
    <row r="9" spans="1:80" s="15" customFormat="1" ht="16.5" customHeight="1">
      <c r="A9" s="1057"/>
      <c r="B9" s="622" t="s">
        <v>66</v>
      </c>
      <c r="C9" s="623" t="s">
        <v>63</v>
      </c>
      <c r="D9" s="623" t="s">
        <v>64</v>
      </c>
      <c r="E9" s="623" t="s">
        <v>66</v>
      </c>
      <c r="F9" s="623" t="s">
        <v>63</v>
      </c>
      <c r="G9" s="623" t="s">
        <v>64</v>
      </c>
      <c r="H9" s="623" t="s">
        <v>66</v>
      </c>
      <c r="I9" s="624" t="s">
        <v>63</v>
      </c>
      <c r="J9" s="624" t="s">
        <v>64</v>
      </c>
      <c r="K9" s="623" t="s">
        <v>66</v>
      </c>
      <c r="L9" s="623" t="s">
        <v>63</v>
      </c>
      <c r="M9" s="624" t="s">
        <v>64</v>
      </c>
      <c r="N9" s="623" t="s">
        <v>66</v>
      </c>
      <c r="O9" s="623" t="s">
        <v>63</v>
      </c>
      <c r="P9" s="694" t="s">
        <v>64</v>
      </c>
      <c r="Q9" s="623" t="s">
        <v>66</v>
      </c>
      <c r="R9" s="623" t="s">
        <v>63</v>
      </c>
      <c r="S9" s="623" t="s">
        <v>64</v>
      </c>
      <c r="T9" s="1050"/>
      <c r="U9" s="1057"/>
      <c r="V9" s="622" t="s">
        <v>66</v>
      </c>
      <c r="W9" s="623" t="s">
        <v>63</v>
      </c>
      <c r="X9" s="623" t="s">
        <v>64</v>
      </c>
      <c r="Y9" s="623" t="s">
        <v>66</v>
      </c>
      <c r="Z9" s="623" t="s">
        <v>63</v>
      </c>
      <c r="AA9" s="623" t="s">
        <v>64</v>
      </c>
      <c r="AB9" s="623" t="s">
        <v>66</v>
      </c>
      <c r="AC9" s="623" t="s">
        <v>63</v>
      </c>
      <c r="AD9" s="624" t="s">
        <v>64</v>
      </c>
      <c r="AE9" s="623" t="s">
        <v>66</v>
      </c>
      <c r="AF9" s="623" t="s">
        <v>63</v>
      </c>
      <c r="AG9" s="624" t="s">
        <v>64</v>
      </c>
      <c r="AH9" s="623" t="s">
        <v>66</v>
      </c>
      <c r="AI9" s="623" t="s">
        <v>63</v>
      </c>
      <c r="AJ9" s="694" t="s">
        <v>64</v>
      </c>
      <c r="AK9" s="623" t="s">
        <v>66</v>
      </c>
      <c r="AL9" s="623" t="s">
        <v>63</v>
      </c>
      <c r="AM9" s="623" t="s">
        <v>64</v>
      </c>
      <c r="AN9" s="1050"/>
      <c r="AO9" s="1057"/>
      <c r="AP9" s="622" t="s">
        <v>66</v>
      </c>
      <c r="AQ9" s="623" t="s">
        <v>63</v>
      </c>
      <c r="AR9" s="623" t="s">
        <v>64</v>
      </c>
      <c r="AS9" s="623" t="s">
        <v>66</v>
      </c>
      <c r="AT9" s="623" t="s">
        <v>63</v>
      </c>
      <c r="AU9" s="623" t="s">
        <v>64</v>
      </c>
      <c r="AV9" s="623" t="s">
        <v>66</v>
      </c>
      <c r="AW9" s="624" t="s">
        <v>63</v>
      </c>
      <c r="AX9" s="624" t="s">
        <v>64</v>
      </c>
      <c r="AY9" s="623" t="s">
        <v>66</v>
      </c>
      <c r="AZ9" s="623" t="s">
        <v>63</v>
      </c>
      <c r="BA9" s="623" t="s">
        <v>64</v>
      </c>
      <c r="BB9" s="623" t="s">
        <v>66</v>
      </c>
      <c r="BC9" s="623" t="s">
        <v>63</v>
      </c>
      <c r="BD9" s="624" t="s">
        <v>64</v>
      </c>
      <c r="BE9" s="623" t="s">
        <v>66</v>
      </c>
      <c r="BF9" s="623" t="s">
        <v>63</v>
      </c>
      <c r="BG9" s="694" t="s">
        <v>64</v>
      </c>
      <c r="BH9" s="1050"/>
      <c r="BI9" s="1057"/>
      <c r="BJ9" s="623" t="s">
        <v>66</v>
      </c>
      <c r="BK9" s="623" t="s">
        <v>63</v>
      </c>
      <c r="BL9" s="694" t="s">
        <v>64</v>
      </c>
      <c r="BM9" s="623" t="s">
        <v>66</v>
      </c>
      <c r="BN9" s="623" t="s">
        <v>63</v>
      </c>
      <c r="BO9" s="694" t="s">
        <v>64</v>
      </c>
      <c r="BP9" s="623" t="s">
        <v>66</v>
      </c>
      <c r="BQ9" s="623" t="s">
        <v>63</v>
      </c>
      <c r="BR9" s="694" t="s">
        <v>64</v>
      </c>
      <c r="BS9" s="623" t="s">
        <v>66</v>
      </c>
      <c r="BT9" s="623" t="s">
        <v>63</v>
      </c>
      <c r="BU9" s="694" t="s">
        <v>64</v>
      </c>
      <c r="BV9" s="623" t="s">
        <v>66</v>
      </c>
      <c r="BW9" s="623" t="s">
        <v>63</v>
      </c>
      <c r="BX9" s="694" t="s">
        <v>64</v>
      </c>
      <c r="BY9" s="623" t="s">
        <v>66</v>
      </c>
      <c r="BZ9" s="623" t="s">
        <v>63</v>
      </c>
      <c r="CA9" s="623" t="s">
        <v>64</v>
      </c>
      <c r="CB9" s="1050"/>
    </row>
    <row r="10" spans="1:80" s="12" customFormat="1" ht="22.5" customHeight="1" hidden="1">
      <c r="A10" s="587" t="s">
        <v>138</v>
      </c>
      <c r="B10" s="375">
        <f aca="true" t="shared" si="0" ref="B10:B25">C10+D10</f>
        <v>120</v>
      </c>
      <c r="C10" s="375">
        <f aca="true" t="shared" si="1" ref="C10:C25">SUM(F10,I10,L10,O10,R10,W10,Z10,AC10,AF10,AI10,AL10,AQ10,AT10,AW10,AZ10,BC10,BF10,BK10,BN10,BQ10,BT10,BW10,BZ10)</f>
        <v>68</v>
      </c>
      <c r="D10" s="375">
        <f aca="true" t="shared" si="2" ref="D10:D25">SUM(G10,J10,M10,P10,S10,X10,AA10,AD10,AG10,AJ10,AM10,AR10,AU10,AX10,BA10,BD10,BG10,BL10,BO10,BR10,BU10,BX10,CA10)</f>
        <v>52</v>
      </c>
      <c r="E10" s="375">
        <f aca="true" t="shared" si="3" ref="E10:E25">SUM(F10:G10)</f>
        <v>0</v>
      </c>
      <c r="F10" s="375">
        <v>0</v>
      </c>
      <c r="G10" s="375">
        <v>0</v>
      </c>
      <c r="H10" s="375">
        <f aca="true" t="shared" si="4" ref="H10:H25">SUM(I10:J10)</f>
        <v>0</v>
      </c>
      <c r="I10" s="375">
        <v>0</v>
      </c>
      <c r="J10" s="375">
        <v>0</v>
      </c>
      <c r="K10" s="375">
        <f aca="true" t="shared" si="5" ref="K10:K25">SUM(L10:M10)</f>
        <v>8</v>
      </c>
      <c r="L10" s="375">
        <v>8</v>
      </c>
      <c r="M10" s="375">
        <v>0</v>
      </c>
      <c r="N10" s="375">
        <f aca="true" t="shared" si="6" ref="N10:N25">SUM(O10:P10)</f>
        <v>12</v>
      </c>
      <c r="O10" s="375">
        <v>9</v>
      </c>
      <c r="P10" s="375">
        <v>3</v>
      </c>
      <c r="Q10" s="375">
        <f aca="true" t="shared" si="7" ref="Q10:Q25">SUM(R10:S10)</f>
        <v>14</v>
      </c>
      <c r="R10" s="375">
        <v>1</v>
      </c>
      <c r="S10" s="375">
        <v>13</v>
      </c>
      <c r="T10" s="625">
        <v>2012</v>
      </c>
      <c r="U10" s="587" t="s">
        <v>138</v>
      </c>
      <c r="V10" s="375">
        <f aca="true" t="shared" si="8" ref="V10:V25">SUM(W10:X10)</f>
        <v>7</v>
      </c>
      <c r="W10" s="375">
        <v>2</v>
      </c>
      <c r="X10" s="375">
        <v>5</v>
      </c>
      <c r="Y10" s="375">
        <f aca="true" t="shared" si="9" ref="Y10:Y25">SUM(Z10:AA10)</f>
        <v>27</v>
      </c>
      <c r="Z10" s="375">
        <v>6</v>
      </c>
      <c r="AA10" s="375">
        <v>21</v>
      </c>
      <c r="AB10" s="375">
        <f aca="true" t="shared" si="10" ref="AB10:AB25">SUM(AC10:AD10)</f>
        <v>1</v>
      </c>
      <c r="AC10" s="375">
        <v>1</v>
      </c>
      <c r="AD10" s="375">
        <v>0</v>
      </c>
      <c r="AE10" s="375">
        <f aca="true" t="shared" si="11" ref="AE10:AE25">SUM(AF10:AG10)</f>
        <v>6</v>
      </c>
      <c r="AF10" s="375">
        <v>1</v>
      </c>
      <c r="AG10" s="375">
        <v>5</v>
      </c>
      <c r="AH10" s="375">
        <f aca="true" t="shared" si="12" ref="AH10:AH25">SUM(AI10:AJ10)</f>
        <v>12</v>
      </c>
      <c r="AI10" s="375">
        <v>11</v>
      </c>
      <c r="AJ10" s="375">
        <v>1</v>
      </c>
      <c r="AK10" s="375">
        <f aca="true" t="shared" si="13" ref="AK10:AK25">SUM(AL10:AM10)</f>
        <v>0</v>
      </c>
      <c r="AL10" s="375">
        <v>0</v>
      </c>
      <c r="AM10" s="375">
        <v>0</v>
      </c>
      <c r="AN10" s="625">
        <v>2012</v>
      </c>
      <c r="AO10" s="587" t="s">
        <v>138</v>
      </c>
      <c r="AP10" s="375">
        <f aca="true" t="shared" si="14" ref="AP10:AP25">SUM(AQ10:AR10)</f>
        <v>5</v>
      </c>
      <c r="AQ10" s="375">
        <v>5</v>
      </c>
      <c r="AR10" s="375">
        <v>0</v>
      </c>
      <c r="AS10" s="375">
        <f aca="true" t="shared" si="15" ref="AS10:AS25">SUM(AT10:AU10)</f>
        <v>0</v>
      </c>
      <c r="AT10" s="375">
        <v>0</v>
      </c>
      <c r="AU10" s="375">
        <v>0</v>
      </c>
      <c r="AV10" s="375">
        <f aca="true" t="shared" si="16" ref="AV10:AV25">SUM(AW10:AX10)</f>
        <v>0</v>
      </c>
      <c r="AW10" s="375">
        <v>0</v>
      </c>
      <c r="AX10" s="375">
        <v>0</v>
      </c>
      <c r="AY10" s="375">
        <f aca="true" t="shared" si="17" ref="AY10:AY25">SUM(AZ10:BA10)</f>
        <v>2</v>
      </c>
      <c r="AZ10" s="375">
        <v>2</v>
      </c>
      <c r="BA10" s="375">
        <v>0</v>
      </c>
      <c r="BB10" s="375">
        <f aca="true" t="shared" si="18" ref="BB10:BB25">SUM(BC10:BD10)</f>
        <v>9</v>
      </c>
      <c r="BC10" s="375">
        <v>8</v>
      </c>
      <c r="BD10" s="375">
        <v>1</v>
      </c>
      <c r="BE10" s="375">
        <f aca="true" t="shared" si="19" ref="BE10:BE25">SUM(BF10:BG10)</f>
        <v>0</v>
      </c>
      <c r="BF10" s="375">
        <v>0</v>
      </c>
      <c r="BG10" s="375">
        <v>0</v>
      </c>
      <c r="BH10" s="626" t="s">
        <v>106</v>
      </c>
      <c r="BI10" s="587" t="s">
        <v>138</v>
      </c>
      <c r="BJ10" s="375">
        <f aca="true" t="shared" si="20" ref="BJ10:BJ25">SUM(BK10:BL10)</f>
        <v>0</v>
      </c>
      <c r="BK10" s="375">
        <v>0</v>
      </c>
      <c r="BL10" s="375">
        <v>0</v>
      </c>
      <c r="BM10" s="375">
        <f aca="true" t="shared" si="21" ref="BM10:BM25">SUM(BN10:BO10)</f>
        <v>0</v>
      </c>
      <c r="BN10" s="375">
        <v>0</v>
      </c>
      <c r="BO10" s="375">
        <v>0</v>
      </c>
      <c r="BP10" s="375">
        <f aca="true" t="shared" si="22" ref="BP10:BP25">SUM(BQ10:BR10)</f>
        <v>0</v>
      </c>
      <c r="BQ10" s="375">
        <v>0</v>
      </c>
      <c r="BR10" s="375">
        <v>0</v>
      </c>
      <c r="BS10" s="375">
        <f aca="true" t="shared" si="23" ref="BS10:BS25">SUM(BT10:BU10)</f>
        <v>17</v>
      </c>
      <c r="BT10" s="375">
        <v>14</v>
      </c>
      <c r="BU10" s="375">
        <v>3</v>
      </c>
      <c r="BV10" s="375">
        <f aca="true" t="shared" si="24" ref="BV10:BV25">SUM(BW10:BX10)</f>
        <v>0</v>
      </c>
      <c r="BW10" s="375">
        <v>0</v>
      </c>
      <c r="BX10" s="375">
        <v>0</v>
      </c>
      <c r="BY10" s="375">
        <f aca="true" t="shared" si="25" ref="BY10:BY25">SUM(BZ10:CA10)</f>
        <v>0</v>
      </c>
      <c r="BZ10" s="375">
        <v>0</v>
      </c>
      <c r="CA10" s="375">
        <v>0</v>
      </c>
      <c r="CB10" s="626" t="s">
        <v>106</v>
      </c>
    </row>
    <row r="11" spans="1:80" s="12" customFormat="1" ht="22.5" customHeight="1" hidden="1">
      <c r="A11" s="587" t="s">
        <v>139</v>
      </c>
      <c r="B11" s="375">
        <f t="shared" si="0"/>
        <v>115</v>
      </c>
      <c r="C11" s="375">
        <f t="shared" si="1"/>
        <v>70</v>
      </c>
      <c r="D11" s="375">
        <f t="shared" si="2"/>
        <v>45</v>
      </c>
      <c r="E11" s="375">
        <f t="shared" si="3"/>
        <v>0</v>
      </c>
      <c r="F11" s="375">
        <v>0</v>
      </c>
      <c r="G11" s="375">
        <v>0</v>
      </c>
      <c r="H11" s="375">
        <f t="shared" si="4"/>
        <v>1</v>
      </c>
      <c r="I11" s="375">
        <v>1</v>
      </c>
      <c r="J11" s="375">
        <v>0</v>
      </c>
      <c r="K11" s="375">
        <f t="shared" si="5"/>
        <v>0</v>
      </c>
      <c r="L11" s="375">
        <v>0</v>
      </c>
      <c r="M11" s="375">
        <v>0</v>
      </c>
      <c r="N11" s="375">
        <f t="shared" si="6"/>
        <v>17</v>
      </c>
      <c r="O11" s="375">
        <v>14</v>
      </c>
      <c r="P11" s="375">
        <v>3</v>
      </c>
      <c r="Q11" s="375">
        <f t="shared" si="7"/>
        <v>7</v>
      </c>
      <c r="R11" s="375">
        <v>3</v>
      </c>
      <c r="S11" s="375">
        <v>4</v>
      </c>
      <c r="T11" s="625">
        <v>2012</v>
      </c>
      <c r="U11" s="587" t="s">
        <v>139</v>
      </c>
      <c r="V11" s="375">
        <f t="shared" si="8"/>
        <v>35</v>
      </c>
      <c r="W11" s="375">
        <v>20</v>
      </c>
      <c r="X11" s="375">
        <v>15</v>
      </c>
      <c r="Y11" s="375">
        <f t="shared" si="9"/>
        <v>31</v>
      </c>
      <c r="Z11" s="375">
        <v>17</v>
      </c>
      <c r="AA11" s="375">
        <v>14</v>
      </c>
      <c r="AB11" s="375">
        <f t="shared" si="10"/>
        <v>0</v>
      </c>
      <c r="AC11" s="375">
        <v>0</v>
      </c>
      <c r="AD11" s="375">
        <v>0</v>
      </c>
      <c r="AE11" s="375">
        <f t="shared" si="11"/>
        <v>7</v>
      </c>
      <c r="AF11" s="375">
        <v>3</v>
      </c>
      <c r="AG11" s="375">
        <v>4</v>
      </c>
      <c r="AH11" s="375">
        <f t="shared" si="12"/>
        <v>11</v>
      </c>
      <c r="AI11" s="375">
        <v>11</v>
      </c>
      <c r="AJ11" s="375">
        <v>0</v>
      </c>
      <c r="AK11" s="375">
        <f t="shared" si="13"/>
        <v>0</v>
      </c>
      <c r="AL11" s="375">
        <v>0</v>
      </c>
      <c r="AM11" s="375">
        <v>0</v>
      </c>
      <c r="AN11" s="625">
        <v>2012</v>
      </c>
      <c r="AO11" s="587" t="s">
        <v>139</v>
      </c>
      <c r="AP11" s="375">
        <f t="shared" si="14"/>
        <v>3</v>
      </c>
      <c r="AQ11" s="375">
        <v>1</v>
      </c>
      <c r="AR11" s="375">
        <v>2</v>
      </c>
      <c r="AS11" s="375">
        <f t="shared" si="15"/>
        <v>0</v>
      </c>
      <c r="AT11" s="375">
        <v>0</v>
      </c>
      <c r="AU11" s="375">
        <v>0</v>
      </c>
      <c r="AV11" s="375">
        <f t="shared" si="16"/>
        <v>0</v>
      </c>
      <c r="AW11" s="375">
        <v>0</v>
      </c>
      <c r="AX11" s="375">
        <v>0</v>
      </c>
      <c r="AY11" s="375">
        <f t="shared" si="17"/>
        <v>0</v>
      </c>
      <c r="AZ11" s="375">
        <v>0</v>
      </c>
      <c r="BA11" s="375">
        <v>0</v>
      </c>
      <c r="BB11" s="375">
        <f t="shared" si="18"/>
        <v>1</v>
      </c>
      <c r="BC11" s="375">
        <v>0</v>
      </c>
      <c r="BD11" s="375">
        <v>1</v>
      </c>
      <c r="BE11" s="375">
        <f t="shared" si="19"/>
        <v>0</v>
      </c>
      <c r="BF11" s="375">
        <v>0</v>
      </c>
      <c r="BG11" s="375">
        <v>0</v>
      </c>
      <c r="BH11" s="627" t="s">
        <v>41</v>
      </c>
      <c r="BI11" s="587" t="s">
        <v>139</v>
      </c>
      <c r="BJ11" s="375">
        <f t="shared" si="20"/>
        <v>0</v>
      </c>
      <c r="BK11" s="375">
        <v>0</v>
      </c>
      <c r="BL11" s="375">
        <v>0</v>
      </c>
      <c r="BM11" s="375">
        <f t="shared" si="21"/>
        <v>0</v>
      </c>
      <c r="BN11" s="375">
        <v>0</v>
      </c>
      <c r="BO11" s="375">
        <v>0</v>
      </c>
      <c r="BP11" s="375">
        <f t="shared" si="22"/>
        <v>0</v>
      </c>
      <c r="BQ11" s="375">
        <v>0</v>
      </c>
      <c r="BR11" s="375">
        <v>0</v>
      </c>
      <c r="BS11" s="375">
        <f t="shared" si="23"/>
        <v>2</v>
      </c>
      <c r="BT11" s="375">
        <v>0</v>
      </c>
      <c r="BU11" s="375">
        <v>2</v>
      </c>
      <c r="BV11" s="375">
        <f t="shared" si="24"/>
        <v>0</v>
      </c>
      <c r="BW11" s="375">
        <v>0</v>
      </c>
      <c r="BX11" s="375">
        <v>0</v>
      </c>
      <c r="BY11" s="375">
        <f t="shared" si="25"/>
        <v>0</v>
      </c>
      <c r="BZ11" s="375">
        <v>0</v>
      </c>
      <c r="CA11" s="375">
        <v>0</v>
      </c>
      <c r="CB11" s="627" t="s">
        <v>41</v>
      </c>
    </row>
    <row r="12" spans="1:80" s="12" customFormat="1" ht="22.5" customHeight="1" hidden="1">
      <c r="A12" s="587" t="s">
        <v>140</v>
      </c>
      <c r="B12" s="375">
        <f t="shared" si="0"/>
        <v>207</v>
      </c>
      <c r="C12" s="375">
        <f t="shared" si="1"/>
        <v>176</v>
      </c>
      <c r="D12" s="375">
        <f t="shared" si="2"/>
        <v>31</v>
      </c>
      <c r="E12" s="375">
        <f t="shared" si="3"/>
        <v>2</v>
      </c>
      <c r="F12" s="375">
        <v>0</v>
      </c>
      <c r="G12" s="375">
        <v>2</v>
      </c>
      <c r="H12" s="375">
        <f t="shared" si="4"/>
        <v>0</v>
      </c>
      <c r="I12" s="375">
        <v>0</v>
      </c>
      <c r="J12" s="375">
        <v>0</v>
      </c>
      <c r="K12" s="375">
        <f t="shared" si="5"/>
        <v>0</v>
      </c>
      <c r="L12" s="375">
        <v>0</v>
      </c>
      <c r="M12" s="375">
        <v>0</v>
      </c>
      <c r="N12" s="375">
        <f t="shared" si="6"/>
        <v>25</v>
      </c>
      <c r="O12" s="375">
        <v>20</v>
      </c>
      <c r="P12" s="375">
        <v>5</v>
      </c>
      <c r="Q12" s="375">
        <f t="shared" si="7"/>
        <v>3</v>
      </c>
      <c r="R12" s="375">
        <v>1</v>
      </c>
      <c r="S12" s="375">
        <v>2</v>
      </c>
      <c r="T12" s="625">
        <v>2012</v>
      </c>
      <c r="U12" s="587" t="s">
        <v>140</v>
      </c>
      <c r="V12" s="375">
        <f t="shared" si="8"/>
        <v>38</v>
      </c>
      <c r="W12" s="375">
        <v>38</v>
      </c>
      <c r="X12" s="375">
        <v>0</v>
      </c>
      <c r="Y12" s="375">
        <f t="shared" si="9"/>
        <v>89</v>
      </c>
      <c r="Z12" s="375">
        <v>67</v>
      </c>
      <c r="AA12" s="375">
        <v>22</v>
      </c>
      <c r="AB12" s="375">
        <f t="shared" si="10"/>
        <v>0</v>
      </c>
      <c r="AC12" s="375">
        <v>0</v>
      </c>
      <c r="AD12" s="375">
        <v>0</v>
      </c>
      <c r="AE12" s="375">
        <f t="shared" si="11"/>
        <v>3</v>
      </c>
      <c r="AF12" s="375">
        <v>3</v>
      </c>
      <c r="AG12" s="375">
        <v>0</v>
      </c>
      <c r="AH12" s="375">
        <f t="shared" si="12"/>
        <v>16</v>
      </c>
      <c r="AI12" s="375">
        <v>16</v>
      </c>
      <c r="AJ12" s="375">
        <v>0</v>
      </c>
      <c r="AK12" s="375">
        <f t="shared" si="13"/>
        <v>2</v>
      </c>
      <c r="AL12" s="375">
        <v>2</v>
      </c>
      <c r="AM12" s="375">
        <v>0</v>
      </c>
      <c r="AN12" s="625">
        <v>2012</v>
      </c>
      <c r="AO12" s="587" t="s">
        <v>140</v>
      </c>
      <c r="AP12" s="375">
        <f t="shared" si="14"/>
        <v>15</v>
      </c>
      <c r="AQ12" s="375">
        <v>15</v>
      </c>
      <c r="AR12" s="375">
        <v>0</v>
      </c>
      <c r="AS12" s="375">
        <f t="shared" si="15"/>
        <v>0</v>
      </c>
      <c r="AT12" s="375">
        <v>0</v>
      </c>
      <c r="AU12" s="375">
        <v>0</v>
      </c>
      <c r="AV12" s="375">
        <f t="shared" si="16"/>
        <v>0</v>
      </c>
      <c r="AW12" s="375">
        <v>0</v>
      </c>
      <c r="AX12" s="375">
        <v>0</v>
      </c>
      <c r="AY12" s="375">
        <f t="shared" si="17"/>
        <v>4</v>
      </c>
      <c r="AZ12" s="375">
        <v>4</v>
      </c>
      <c r="BA12" s="375">
        <v>0</v>
      </c>
      <c r="BB12" s="375">
        <f t="shared" si="18"/>
        <v>9</v>
      </c>
      <c r="BC12" s="375">
        <v>9</v>
      </c>
      <c r="BD12" s="375">
        <v>0</v>
      </c>
      <c r="BE12" s="375">
        <f t="shared" si="19"/>
        <v>0</v>
      </c>
      <c r="BF12" s="375">
        <v>0</v>
      </c>
      <c r="BG12" s="375">
        <v>0</v>
      </c>
      <c r="BH12" s="627" t="s">
        <v>42</v>
      </c>
      <c r="BI12" s="587" t="s">
        <v>140</v>
      </c>
      <c r="BJ12" s="375">
        <f t="shared" si="20"/>
        <v>0</v>
      </c>
      <c r="BK12" s="375">
        <v>0</v>
      </c>
      <c r="BL12" s="375">
        <v>0</v>
      </c>
      <c r="BM12" s="375">
        <f t="shared" si="21"/>
        <v>0</v>
      </c>
      <c r="BN12" s="375">
        <v>0</v>
      </c>
      <c r="BO12" s="375">
        <v>0</v>
      </c>
      <c r="BP12" s="375">
        <f t="shared" si="22"/>
        <v>0</v>
      </c>
      <c r="BQ12" s="375">
        <v>0</v>
      </c>
      <c r="BR12" s="375">
        <v>0</v>
      </c>
      <c r="BS12" s="375">
        <f t="shared" si="23"/>
        <v>1</v>
      </c>
      <c r="BT12" s="375">
        <v>1</v>
      </c>
      <c r="BU12" s="375">
        <v>0</v>
      </c>
      <c r="BV12" s="375">
        <f t="shared" si="24"/>
        <v>0</v>
      </c>
      <c r="BW12" s="375">
        <v>0</v>
      </c>
      <c r="BX12" s="375">
        <v>0</v>
      </c>
      <c r="BY12" s="375">
        <f t="shared" si="25"/>
        <v>0</v>
      </c>
      <c r="BZ12" s="375">
        <v>0</v>
      </c>
      <c r="CA12" s="375">
        <v>0</v>
      </c>
      <c r="CB12" s="627" t="s">
        <v>42</v>
      </c>
    </row>
    <row r="13" spans="1:80" s="12" customFormat="1" ht="22.5" customHeight="1" hidden="1">
      <c r="A13" s="587" t="s">
        <v>141</v>
      </c>
      <c r="B13" s="375">
        <f t="shared" si="0"/>
        <v>303</v>
      </c>
      <c r="C13" s="375">
        <f t="shared" si="1"/>
        <v>274</v>
      </c>
      <c r="D13" s="375">
        <f t="shared" si="2"/>
        <v>29</v>
      </c>
      <c r="E13" s="375">
        <f t="shared" si="3"/>
        <v>1</v>
      </c>
      <c r="F13" s="375">
        <v>1</v>
      </c>
      <c r="G13" s="375">
        <v>0</v>
      </c>
      <c r="H13" s="375">
        <f t="shared" si="4"/>
        <v>0</v>
      </c>
      <c r="I13" s="375">
        <v>0</v>
      </c>
      <c r="J13" s="375">
        <v>0</v>
      </c>
      <c r="K13" s="375">
        <f t="shared" si="5"/>
        <v>5</v>
      </c>
      <c r="L13" s="375">
        <v>5</v>
      </c>
      <c r="M13" s="375">
        <v>0</v>
      </c>
      <c r="N13" s="375">
        <f t="shared" si="6"/>
        <v>97</v>
      </c>
      <c r="O13" s="375">
        <v>81</v>
      </c>
      <c r="P13" s="375">
        <v>16</v>
      </c>
      <c r="Q13" s="375">
        <f t="shared" si="7"/>
        <v>3</v>
      </c>
      <c r="R13" s="375">
        <v>1</v>
      </c>
      <c r="S13" s="375">
        <v>2</v>
      </c>
      <c r="T13" s="625">
        <v>2012</v>
      </c>
      <c r="U13" s="587" t="s">
        <v>141</v>
      </c>
      <c r="V13" s="375">
        <f t="shared" si="8"/>
        <v>63</v>
      </c>
      <c r="W13" s="375">
        <v>63</v>
      </c>
      <c r="X13" s="375">
        <v>0</v>
      </c>
      <c r="Y13" s="375">
        <f t="shared" si="9"/>
        <v>106</v>
      </c>
      <c r="Z13" s="375">
        <v>98</v>
      </c>
      <c r="AA13" s="375">
        <v>8</v>
      </c>
      <c r="AB13" s="375">
        <f t="shared" si="10"/>
        <v>0</v>
      </c>
      <c r="AC13" s="375">
        <v>0</v>
      </c>
      <c r="AD13" s="375">
        <v>0</v>
      </c>
      <c r="AE13" s="375">
        <f t="shared" si="11"/>
        <v>0</v>
      </c>
      <c r="AF13" s="375">
        <v>0</v>
      </c>
      <c r="AG13" s="375">
        <v>0</v>
      </c>
      <c r="AH13" s="375">
        <f t="shared" si="12"/>
        <v>4</v>
      </c>
      <c r="AI13" s="375">
        <v>4</v>
      </c>
      <c r="AJ13" s="375">
        <v>0</v>
      </c>
      <c r="AK13" s="375">
        <f t="shared" si="13"/>
        <v>1</v>
      </c>
      <c r="AL13" s="375">
        <v>1</v>
      </c>
      <c r="AM13" s="375">
        <v>0</v>
      </c>
      <c r="AN13" s="625">
        <v>2012</v>
      </c>
      <c r="AO13" s="587" t="s">
        <v>141</v>
      </c>
      <c r="AP13" s="375">
        <f t="shared" si="14"/>
        <v>0</v>
      </c>
      <c r="AQ13" s="375">
        <v>0</v>
      </c>
      <c r="AR13" s="375">
        <v>0</v>
      </c>
      <c r="AS13" s="375">
        <f t="shared" si="15"/>
        <v>0</v>
      </c>
      <c r="AT13" s="375">
        <v>0</v>
      </c>
      <c r="AU13" s="375">
        <v>0</v>
      </c>
      <c r="AV13" s="375">
        <f t="shared" si="16"/>
        <v>0</v>
      </c>
      <c r="AW13" s="375">
        <v>0</v>
      </c>
      <c r="AX13" s="375">
        <v>0</v>
      </c>
      <c r="AY13" s="375">
        <f t="shared" si="17"/>
        <v>5</v>
      </c>
      <c r="AZ13" s="375">
        <v>5</v>
      </c>
      <c r="BA13" s="375">
        <v>0</v>
      </c>
      <c r="BB13" s="375">
        <f t="shared" si="18"/>
        <v>7</v>
      </c>
      <c r="BC13" s="375">
        <v>7</v>
      </c>
      <c r="BD13" s="375">
        <v>0</v>
      </c>
      <c r="BE13" s="375">
        <f t="shared" si="19"/>
        <v>0</v>
      </c>
      <c r="BF13" s="375">
        <v>0</v>
      </c>
      <c r="BG13" s="375">
        <v>0</v>
      </c>
      <c r="BH13" s="627" t="s">
        <v>107</v>
      </c>
      <c r="BI13" s="587" t="s">
        <v>141</v>
      </c>
      <c r="BJ13" s="375">
        <f t="shared" si="20"/>
        <v>0</v>
      </c>
      <c r="BK13" s="375">
        <v>0</v>
      </c>
      <c r="BL13" s="375">
        <v>0</v>
      </c>
      <c r="BM13" s="375">
        <f t="shared" si="21"/>
        <v>0</v>
      </c>
      <c r="BN13" s="375">
        <v>0</v>
      </c>
      <c r="BO13" s="375">
        <v>0</v>
      </c>
      <c r="BP13" s="375">
        <f t="shared" si="22"/>
        <v>0</v>
      </c>
      <c r="BQ13" s="375">
        <v>0</v>
      </c>
      <c r="BR13" s="375">
        <v>0</v>
      </c>
      <c r="BS13" s="375">
        <f t="shared" si="23"/>
        <v>11</v>
      </c>
      <c r="BT13" s="375">
        <v>8</v>
      </c>
      <c r="BU13" s="375">
        <v>3</v>
      </c>
      <c r="BV13" s="375">
        <f t="shared" si="24"/>
        <v>0</v>
      </c>
      <c r="BW13" s="375">
        <v>0</v>
      </c>
      <c r="BX13" s="375">
        <v>0</v>
      </c>
      <c r="BY13" s="375">
        <f t="shared" si="25"/>
        <v>0</v>
      </c>
      <c r="BZ13" s="375">
        <v>0</v>
      </c>
      <c r="CA13" s="375">
        <v>0</v>
      </c>
      <c r="CB13" s="627" t="s">
        <v>107</v>
      </c>
    </row>
    <row r="14" spans="1:80" s="12" customFormat="1" ht="22.5" customHeight="1" hidden="1">
      <c r="A14" s="587" t="s">
        <v>142</v>
      </c>
      <c r="B14" s="375">
        <f t="shared" si="0"/>
        <v>193</v>
      </c>
      <c r="C14" s="375">
        <f t="shared" si="1"/>
        <v>166</v>
      </c>
      <c r="D14" s="375">
        <f t="shared" si="2"/>
        <v>27</v>
      </c>
      <c r="E14" s="375">
        <f t="shared" si="3"/>
        <v>0</v>
      </c>
      <c r="F14" s="375">
        <v>0</v>
      </c>
      <c r="G14" s="375">
        <v>0</v>
      </c>
      <c r="H14" s="375">
        <f t="shared" si="4"/>
        <v>1</v>
      </c>
      <c r="I14" s="375">
        <v>0</v>
      </c>
      <c r="J14" s="375">
        <v>1</v>
      </c>
      <c r="K14" s="375">
        <f t="shared" si="5"/>
        <v>3</v>
      </c>
      <c r="L14" s="375">
        <v>3</v>
      </c>
      <c r="M14" s="375">
        <v>0</v>
      </c>
      <c r="N14" s="375">
        <f t="shared" si="6"/>
        <v>5</v>
      </c>
      <c r="O14" s="375">
        <v>3</v>
      </c>
      <c r="P14" s="375">
        <v>2</v>
      </c>
      <c r="Q14" s="375">
        <f t="shared" si="7"/>
        <v>1</v>
      </c>
      <c r="R14" s="375">
        <v>0</v>
      </c>
      <c r="S14" s="375">
        <v>1</v>
      </c>
      <c r="T14" s="625">
        <v>2012</v>
      </c>
      <c r="U14" s="587" t="s">
        <v>142</v>
      </c>
      <c r="V14" s="375">
        <f t="shared" si="8"/>
        <v>24</v>
      </c>
      <c r="W14" s="375">
        <v>24</v>
      </c>
      <c r="X14" s="375">
        <v>0</v>
      </c>
      <c r="Y14" s="375">
        <f t="shared" si="9"/>
        <v>80</v>
      </c>
      <c r="Z14" s="375">
        <v>61</v>
      </c>
      <c r="AA14" s="375">
        <v>19</v>
      </c>
      <c r="AB14" s="375">
        <f t="shared" si="10"/>
        <v>0</v>
      </c>
      <c r="AC14" s="375">
        <v>0</v>
      </c>
      <c r="AD14" s="375">
        <v>0</v>
      </c>
      <c r="AE14" s="375">
        <f t="shared" si="11"/>
        <v>17</v>
      </c>
      <c r="AF14" s="375">
        <v>15</v>
      </c>
      <c r="AG14" s="375">
        <v>2</v>
      </c>
      <c r="AH14" s="375">
        <f t="shared" si="12"/>
        <v>1</v>
      </c>
      <c r="AI14" s="375">
        <v>1</v>
      </c>
      <c r="AJ14" s="375">
        <v>0</v>
      </c>
      <c r="AK14" s="375">
        <f t="shared" si="13"/>
        <v>0</v>
      </c>
      <c r="AL14" s="375">
        <v>0</v>
      </c>
      <c r="AM14" s="375">
        <v>0</v>
      </c>
      <c r="AN14" s="625">
        <v>2012</v>
      </c>
      <c r="AO14" s="587" t="s">
        <v>142</v>
      </c>
      <c r="AP14" s="375">
        <f t="shared" si="14"/>
        <v>5</v>
      </c>
      <c r="AQ14" s="375">
        <v>5</v>
      </c>
      <c r="AR14" s="375">
        <v>0</v>
      </c>
      <c r="AS14" s="375">
        <f t="shared" si="15"/>
        <v>0</v>
      </c>
      <c r="AT14" s="375">
        <v>0</v>
      </c>
      <c r="AU14" s="375">
        <v>0</v>
      </c>
      <c r="AV14" s="375">
        <f t="shared" si="16"/>
        <v>0</v>
      </c>
      <c r="AW14" s="375">
        <v>0</v>
      </c>
      <c r="AX14" s="375">
        <v>0</v>
      </c>
      <c r="AY14" s="375">
        <f t="shared" si="17"/>
        <v>2</v>
      </c>
      <c r="AZ14" s="375">
        <v>2</v>
      </c>
      <c r="BA14" s="375">
        <v>0</v>
      </c>
      <c r="BB14" s="375">
        <f t="shared" si="18"/>
        <v>15</v>
      </c>
      <c r="BC14" s="375">
        <v>14</v>
      </c>
      <c r="BD14" s="375">
        <v>1</v>
      </c>
      <c r="BE14" s="375">
        <f t="shared" si="19"/>
        <v>0</v>
      </c>
      <c r="BF14" s="375">
        <v>0</v>
      </c>
      <c r="BG14" s="375">
        <v>0</v>
      </c>
      <c r="BH14" s="627" t="s">
        <v>26</v>
      </c>
      <c r="BI14" s="587" t="s">
        <v>142</v>
      </c>
      <c r="BJ14" s="375">
        <f t="shared" si="20"/>
        <v>0</v>
      </c>
      <c r="BK14" s="375">
        <v>0</v>
      </c>
      <c r="BL14" s="375">
        <v>0</v>
      </c>
      <c r="BM14" s="375">
        <f t="shared" si="21"/>
        <v>0</v>
      </c>
      <c r="BN14" s="375">
        <v>0</v>
      </c>
      <c r="BO14" s="375">
        <v>0</v>
      </c>
      <c r="BP14" s="375">
        <f t="shared" si="22"/>
        <v>0</v>
      </c>
      <c r="BQ14" s="375">
        <v>0</v>
      </c>
      <c r="BR14" s="375">
        <v>0</v>
      </c>
      <c r="BS14" s="375">
        <f t="shared" si="23"/>
        <v>39</v>
      </c>
      <c r="BT14" s="375">
        <v>38</v>
      </c>
      <c r="BU14" s="375">
        <v>1</v>
      </c>
      <c r="BV14" s="375">
        <f t="shared" si="24"/>
        <v>0</v>
      </c>
      <c r="BW14" s="375">
        <v>0</v>
      </c>
      <c r="BX14" s="375">
        <v>0</v>
      </c>
      <c r="BY14" s="375">
        <f t="shared" si="25"/>
        <v>0</v>
      </c>
      <c r="BZ14" s="375">
        <v>0</v>
      </c>
      <c r="CA14" s="375">
        <v>0</v>
      </c>
      <c r="CB14" s="627" t="s">
        <v>26</v>
      </c>
    </row>
    <row r="15" spans="1:80" s="12" customFormat="1" ht="22.5" customHeight="1" hidden="1">
      <c r="A15" s="587" t="s">
        <v>143</v>
      </c>
      <c r="B15" s="375">
        <f t="shared" si="0"/>
        <v>46</v>
      </c>
      <c r="C15" s="375">
        <f t="shared" si="1"/>
        <v>25</v>
      </c>
      <c r="D15" s="375">
        <f t="shared" si="2"/>
        <v>21</v>
      </c>
      <c r="E15" s="375">
        <f t="shared" si="3"/>
        <v>0</v>
      </c>
      <c r="F15" s="375">
        <v>0</v>
      </c>
      <c r="G15" s="375">
        <v>0</v>
      </c>
      <c r="H15" s="375">
        <f t="shared" si="4"/>
        <v>0</v>
      </c>
      <c r="I15" s="375">
        <v>0</v>
      </c>
      <c r="J15" s="375">
        <v>0</v>
      </c>
      <c r="K15" s="375">
        <f t="shared" si="5"/>
        <v>0</v>
      </c>
      <c r="L15" s="375">
        <v>0</v>
      </c>
      <c r="M15" s="375">
        <v>0</v>
      </c>
      <c r="N15" s="375">
        <f t="shared" si="6"/>
        <v>4</v>
      </c>
      <c r="O15" s="375">
        <v>1</v>
      </c>
      <c r="P15" s="375">
        <v>3</v>
      </c>
      <c r="Q15" s="375">
        <f t="shared" si="7"/>
        <v>10</v>
      </c>
      <c r="R15" s="375">
        <v>0</v>
      </c>
      <c r="S15" s="375">
        <v>10</v>
      </c>
      <c r="T15" s="625">
        <v>2012</v>
      </c>
      <c r="U15" s="587" t="s">
        <v>143</v>
      </c>
      <c r="V15" s="375">
        <f t="shared" si="8"/>
        <v>1</v>
      </c>
      <c r="W15" s="375">
        <v>1</v>
      </c>
      <c r="X15" s="375">
        <v>0</v>
      </c>
      <c r="Y15" s="375">
        <f t="shared" si="9"/>
        <v>23</v>
      </c>
      <c r="Z15" s="375">
        <v>16</v>
      </c>
      <c r="AA15" s="375">
        <v>7</v>
      </c>
      <c r="AB15" s="375">
        <f t="shared" si="10"/>
        <v>0</v>
      </c>
      <c r="AC15" s="375">
        <v>0</v>
      </c>
      <c r="AD15" s="375">
        <v>0</v>
      </c>
      <c r="AE15" s="375">
        <f t="shared" si="11"/>
        <v>0</v>
      </c>
      <c r="AF15" s="375">
        <v>0</v>
      </c>
      <c r="AG15" s="375">
        <v>0</v>
      </c>
      <c r="AH15" s="375">
        <f t="shared" si="12"/>
        <v>1</v>
      </c>
      <c r="AI15" s="375">
        <v>1</v>
      </c>
      <c r="AJ15" s="375">
        <v>0</v>
      </c>
      <c r="AK15" s="375">
        <f t="shared" si="13"/>
        <v>0</v>
      </c>
      <c r="AL15" s="375">
        <v>0</v>
      </c>
      <c r="AM15" s="375">
        <v>0</v>
      </c>
      <c r="AN15" s="625">
        <v>2012</v>
      </c>
      <c r="AO15" s="587" t="s">
        <v>143</v>
      </c>
      <c r="AP15" s="375">
        <f t="shared" si="14"/>
        <v>4</v>
      </c>
      <c r="AQ15" s="375">
        <v>4</v>
      </c>
      <c r="AR15" s="375">
        <v>0</v>
      </c>
      <c r="AS15" s="375">
        <f t="shared" si="15"/>
        <v>0</v>
      </c>
      <c r="AT15" s="375">
        <v>0</v>
      </c>
      <c r="AU15" s="375">
        <v>0</v>
      </c>
      <c r="AV15" s="375">
        <f t="shared" si="16"/>
        <v>0</v>
      </c>
      <c r="AW15" s="375">
        <v>0</v>
      </c>
      <c r="AX15" s="375">
        <v>0</v>
      </c>
      <c r="AY15" s="375">
        <f t="shared" si="17"/>
        <v>1</v>
      </c>
      <c r="AZ15" s="375">
        <v>1</v>
      </c>
      <c r="BA15" s="375">
        <v>0</v>
      </c>
      <c r="BB15" s="375">
        <f t="shared" si="18"/>
        <v>0</v>
      </c>
      <c r="BC15" s="375">
        <v>0</v>
      </c>
      <c r="BD15" s="375">
        <v>0</v>
      </c>
      <c r="BE15" s="375">
        <f t="shared" si="19"/>
        <v>0</v>
      </c>
      <c r="BF15" s="375">
        <v>0</v>
      </c>
      <c r="BG15" s="375">
        <v>0</v>
      </c>
      <c r="BH15" s="627" t="s">
        <v>27</v>
      </c>
      <c r="BI15" s="587" t="s">
        <v>143</v>
      </c>
      <c r="BJ15" s="375">
        <f t="shared" si="20"/>
        <v>0</v>
      </c>
      <c r="BK15" s="375">
        <v>0</v>
      </c>
      <c r="BL15" s="375">
        <v>0</v>
      </c>
      <c r="BM15" s="375">
        <f t="shared" si="21"/>
        <v>0</v>
      </c>
      <c r="BN15" s="375">
        <v>0</v>
      </c>
      <c r="BO15" s="375">
        <v>0</v>
      </c>
      <c r="BP15" s="375">
        <f t="shared" si="22"/>
        <v>0</v>
      </c>
      <c r="BQ15" s="375">
        <v>0</v>
      </c>
      <c r="BR15" s="375">
        <v>0</v>
      </c>
      <c r="BS15" s="375">
        <f t="shared" si="23"/>
        <v>2</v>
      </c>
      <c r="BT15" s="375">
        <v>1</v>
      </c>
      <c r="BU15" s="375">
        <v>1</v>
      </c>
      <c r="BV15" s="375">
        <f t="shared" si="24"/>
        <v>0</v>
      </c>
      <c r="BW15" s="375">
        <v>0</v>
      </c>
      <c r="BX15" s="375">
        <v>0</v>
      </c>
      <c r="BY15" s="375">
        <f t="shared" si="25"/>
        <v>0</v>
      </c>
      <c r="BZ15" s="375">
        <v>0</v>
      </c>
      <c r="CA15" s="375">
        <v>0</v>
      </c>
      <c r="CB15" s="627" t="s">
        <v>27</v>
      </c>
    </row>
    <row r="16" spans="1:80" s="12" customFormat="1" ht="22.5" customHeight="1" hidden="1">
      <c r="A16" s="587" t="s">
        <v>144</v>
      </c>
      <c r="B16" s="375">
        <f t="shared" si="0"/>
        <v>59</v>
      </c>
      <c r="C16" s="375">
        <f t="shared" si="1"/>
        <v>30</v>
      </c>
      <c r="D16" s="375">
        <f t="shared" si="2"/>
        <v>29</v>
      </c>
      <c r="E16" s="375">
        <f t="shared" si="3"/>
        <v>0</v>
      </c>
      <c r="F16" s="375">
        <v>0</v>
      </c>
      <c r="G16" s="375">
        <v>0</v>
      </c>
      <c r="H16" s="375">
        <f t="shared" si="4"/>
        <v>1</v>
      </c>
      <c r="I16" s="375">
        <v>1</v>
      </c>
      <c r="J16" s="375">
        <v>0</v>
      </c>
      <c r="K16" s="375">
        <f t="shared" si="5"/>
        <v>0</v>
      </c>
      <c r="L16" s="375">
        <v>0</v>
      </c>
      <c r="M16" s="375">
        <v>0</v>
      </c>
      <c r="N16" s="375">
        <f t="shared" si="6"/>
        <v>14</v>
      </c>
      <c r="O16" s="375">
        <v>3</v>
      </c>
      <c r="P16" s="375">
        <v>11</v>
      </c>
      <c r="Q16" s="375">
        <f t="shared" si="7"/>
        <v>3</v>
      </c>
      <c r="R16" s="375">
        <v>0</v>
      </c>
      <c r="S16" s="375">
        <v>3</v>
      </c>
      <c r="T16" s="625">
        <v>2012</v>
      </c>
      <c r="U16" s="587" t="s">
        <v>144</v>
      </c>
      <c r="V16" s="375">
        <f t="shared" si="8"/>
        <v>0</v>
      </c>
      <c r="W16" s="375">
        <v>0</v>
      </c>
      <c r="X16" s="375">
        <v>0</v>
      </c>
      <c r="Y16" s="375">
        <f t="shared" si="9"/>
        <v>30</v>
      </c>
      <c r="Z16" s="375">
        <v>18</v>
      </c>
      <c r="AA16" s="375">
        <v>12</v>
      </c>
      <c r="AB16" s="375">
        <f t="shared" si="10"/>
        <v>0</v>
      </c>
      <c r="AC16" s="375">
        <v>0</v>
      </c>
      <c r="AD16" s="375">
        <v>0</v>
      </c>
      <c r="AE16" s="375">
        <f t="shared" si="11"/>
        <v>2</v>
      </c>
      <c r="AF16" s="375">
        <v>1</v>
      </c>
      <c r="AG16" s="375">
        <v>1</v>
      </c>
      <c r="AH16" s="375">
        <f t="shared" si="12"/>
        <v>0</v>
      </c>
      <c r="AI16" s="375">
        <v>0</v>
      </c>
      <c r="AJ16" s="375">
        <v>0</v>
      </c>
      <c r="AK16" s="375">
        <f t="shared" si="13"/>
        <v>0</v>
      </c>
      <c r="AL16" s="375">
        <v>0</v>
      </c>
      <c r="AM16" s="375">
        <v>0</v>
      </c>
      <c r="AN16" s="625">
        <v>2012</v>
      </c>
      <c r="AO16" s="587" t="s">
        <v>144</v>
      </c>
      <c r="AP16" s="375">
        <f t="shared" si="14"/>
        <v>1</v>
      </c>
      <c r="AQ16" s="375">
        <v>0</v>
      </c>
      <c r="AR16" s="375">
        <v>1</v>
      </c>
      <c r="AS16" s="375">
        <f t="shared" si="15"/>
        <v>0</v>
      </c>
      <c r="AT16" s="375">
        <v>0</v>
      </c>
      <c r="AU16" s="375">
        <v>0</v>
      </c>
      <c r="AV16" s="375">
        <f t="shared" si="16"/>
        <v>0</v>
      </c>
      <c r="AW16" s="375">
        <v>0</v>
      </c>
      <c r="AX16" s="375">
        <v>0</v>
      </c>
      <c r="AY16" s="375">
        <f t="shared" si="17"/>
        <v>1</v>
      </c>
      <c r="AZ16" s="375">
        <v>1</v>
      </c>
      <c r="BA16" s="375">
        <v>0</v>
      </c>
      <c r="BB16" s="375">
        <f t="shared" si="18"/>
        <v>0</v>
      </c>
      <c r="BC16" s="375">
        <v>0</v>
      </c>
      <c r="BD16" s="375">
        <v>0</v>
      </c>
      <c r="BE16" s="375">
        <f t="shared" si="19"/>
        <v>0</v>
      </c>
      <c r="BF16" s="375">
        <v>0</v>
      </c>
      <c r="BG16" s="375">
        <v>0</v>
      </c>
      <c r="BH16" s="627" t="s">
        <v>105</v>
      </c>
      <c r="BI16" s="587" t="s">
        <v>144</v>
      </c>
      <c r="BJ16" s="375">
        <f t="shared" si="20"/>
        <v>0</v>
      </c>
      <c r="BK16" s="375">
        <v>0</v>
      </c>
      <c r="BL16" s="375">
        <v>0</v>
      </c>
      <c r="BM16" s="375">
        <f t="shared" si="21"/>
        <v>0</v>
      </c>
      <c r="BN16" s="375">
        <v>0</v>
      </c>
      <c r="BO16" s="375">
        <v>0</v>
      </c>
      <c r="BP16" s="375">
        <f t="shared" si="22"/>
        <v>0</v>
      </c>
      <c r="BQ16" s="375">
        <v>0</v>
      </c>
      <c r="BR16" s="375">
        <v>0</v>
      </c>
      <c r="BS16" s="375">
        <f t="shared" si="23"/>
        <v>7</v>
      </c>
      <c r="BT16" s="375">
        <v>6</v>
      </c>
      <c r="BU16" s="375">
        <v>1</v>
      </c>
      <c r="BV16" s="375">
        <f t="shared" si="24"/>
        <v>0</v>
      </c>
      <c r="BW16" s="375">
        <v>0</v>
      </c>
      <c r="BX16" s="375">
        <v>0</v>
      </c>
      <c r="BY16" s="375">
        <f t="shared" si="25"/>
        <v>0</v>
      </c>
      <c r="BZ16" s="375">
        <v>0</v>
      </c>
      <c r="CA16" s="375">
        <v>0</v>
      </c>
      <c r="CB16" s="627" t="s">
        <v>105</v>
      </c>
    </row>
    <row r="17" spans="1:80" s="12" customFormat="1" ht="22.5" customHeight="1" hidden="1">
      <c r="A17" s="587" t="s">
        <v>145</v>
      </c>
      <c r="B17" s="375">
        <f t="shared" si="0"/>
        <v>43</v>
      </c>
      <c r="C17" s="375">
        <f t="shared" si="1"/>
        <v>22</v>
      </c>
      <c r="D17" s="375">
        <f t="shared" si="2"/>
        <v>21</v>
      </c>
      <c r="E17" s="375">
        <f t="shared" si="3"/>
        <v>0</v>
      </c>
      <c r="F17" s="375">
        <v>0</v>
      </c>
      <c r="G17" s="375">
        <v>0</v>
      </c>
      <c r="H17" s="375">
        <f t="shared" si="4"/>
        <v>0</v>
      </c>
      <c r="I17" s="375">
        <v>0</v>
      </c>
      <c r="J17" s="375">
        <v>0</v>
      </c>
      <c r="K17" s="375">
        <f t="shared" si="5"/>
        <v>1</v>
      </c>
      <c r="L17" s="375">
        <v>1</v>
      </c>
      <c r="M17" s="375">
        <v>0</v>
      </c>
      <c r="N17" s="375">
        <f t="shared" si="6"/>
        <v>7</v>
      </c>
      <c r="O17" s="375">
        <v>4</v>
      </c>
      <c r="P17" s="375">
        <v>3</v>
      </c>
      <c r="Q17" s="375">
        <f t="shared" si="7"/>
        <v>0</v>
      </c>
      <c r="R17" s="375">
        <v>0</v>
      </c>
      <c r="S17" s="375">
        <v>0</v>
      </c>
      <c r="T17" s="625">
        <v>2012</v>
      </c>
      <c r="U17" s="587" t="s">
        <v>145</v>
      </c>
      <c r="V17" s="375">
        <f t="shared" si="8"/>
        <v>5</v>
      </c>
      <c r="W17" s="375">
        <v>5</v>
      </c>
      <c r="X17" s="375">
        <v>0</v>
      </c>
      <c r="Y17" s="375">
        <f t="shared" si="9"/>
        <v>23</v>
      </c>
      <c r="Z17" s="375">
        <v>8</v>
      </c>
      <c r="AA17" s="375">
        <v>15</v>
      </c>
      <c r="AB17" s="375">
        <f t="shared" si="10"/>
        <v>0</v>
      </c>
      <c r="AC17" s="375">
        <v>0</v>
      </c>
      <c r="AD17" s="375">
        <v>0</v>
      </c>
      <c r="AE17" s="375">
        <f t="shared" si="11"/>
        <v>2</v>
      </c>
      <c r="AF17" s="375">
        <v>0</v>
      </c>
      <c r="AG17" s="375">
        <v>2</v>
      </c>
      <c r="AH17" s="375">
        <f t="shared" si="12"/>
        <v>0</v>
      </c>
      <c r="AI17" s="375">
        <v>0</v>
      </c>
      <c r="AJ17" s="375">
        <v>0</v>
      </c>
      <c r="AK17" s="375">
        <f t="shared" si="13"/>
        <v>0</v>
      </c>
      <c r="AL17" s="375">
        <v>0</v>
      </c>
      <c r="AM17" s="375">
        <v>0</v>
      </c>
      <c r="AN17" s="625">
        <v>2012</v>
      </c>
      <c r="AO17" s="587" t="s">
        <v>145</v>
      </c>
      <c r="AP17" s="375">
        <f t="shared" si="14"/>
        <v>0</v>
      </c>
      <c r="AQ17" s="375">
        <v>0</v>
      </c>
      <c r="AR17" s="375">
        <v>0</v>
      </c>
      <c r="AS17" s="375">
        <f t="shared" si="15"/>
        <v>0</v>
      </c>
      <c r="AT17" s="375">
        <v>0</v>
      </c>
      <c r="AU17" s="375">
        <v>0</v>
      </c>
      <c r="AV17" s="375">
        <f t="shared" si="16"/>
        <v>0</v>
      </c>
      <c r="AW17" s="375">
        <v>0</v>
      </c>
      <c r="AX17" s="375">
        <v>0</v>
      </c>
      <c r="AY17" s="375">
        <f t="shared" si="17"/>
        <v>0</v>
      </c>
      <c r="AZ17" s="375">
        <v>0</v>
      </c>
      <c r="BA17" s="375">
        <v>0</v>
      </c>
      <c r="BB17" s="375">
        <f t="shared" si="18"/>
        <v>1</v>
      </c>
      <c r="BC17" s="375">
        <v>1</v>
      </c>
      <c r="BD17" s="375">
        <v>0</v>
      </c>
      <c r="BE17" s="375">
        <f t="shared" si="19"/>
        <v>0</v>
      </c>
      <c r="BF17" s="375">
        <v>0</v>
      </c>
      <c r="BG17" s="375">
        <v>0</v>
      </c>
      <c r="BH17" s="627" t="s">
        <v>38</v>
      </c>
      <c r="BI17" s="587" t="s">
        <v>145</v>
      </c>
      <c r="BJ17" s="375">
        <f t="shared" si="20"/>
        <v>0</v>
      </c>
      <c r="BK17" s="375">
        <v>0</v>
      </c>
      <c r="BL17" s="375">
        <v>0</v>
      </c>
      <c r="BM17" s="375">
        <f t="shared" si="21"/>
        <v>0</v>
      </c>
      <c r="BN17" s="375">
        <v>0</v>
      </c>
      <c r="BO17" s="375">
        <v>0</v>
      </c>
      <c r="BP17" s="375">
        <f t="shared" si="22"/>
        <v>0</v>
      </c>
      <c r="BQ17" s="375">
        <v>0</v>
      </c>
      <c r="BR17" s="375">
        <v>0</v>
      </c>
      <c r="BS17" s="375">
        <f t="shared" si="23"/>
        <v>1</v>
      </c>
      <c r="BT17" s="375">
        <v>0</v>
      </c>
      <c r="BU17" s="375">
        <v>1</v>
      </c>
      <c r="BV17" s="375">
        <f t="shared" si="24"/>
        <v>0</v>
      </c>
      <c r="BW17" s="375">
        <v>0</v>
      </c>
      <c r="BX17" s="375">
        <v>0</v>
      </c>
      <c r="BY17" s="375">
        <f t="shared" si="25"/>
        <v>3</v>
      </c>
      <c r="BZ17" s="375">
        <v>3</v>
      </c>
      <c r="CA17" s="375">
        <v>0</v>
      </c>
      <c r="CB17" s="627" t="s">
        <v>38</v>
      </c>
    </row>
    <row r="18" spans="1:80" s="12" customFormat="1" ht="22.5" customHeight="1" hidden="1">
      <c r="A18" s="587" t="s">
        <v>146</v>
      </c>
      <c r="B18" s="375">
        <f t="shared" si="0"/>
        <v>20</v>
      </c>
      <c r="C18" s="375">
        <f t="shared" si="1"/>
        <v>6</v>
      </c>
      <c r="D18" s="375">
        <f t="shared" si="2"/>
        <v>14</v>
      </c>
      <c r="E18" s="375">
        <f t="shared" si="3"/>
        <v>0</v>
      </c>
      <c r="F18" s="375">
        <v>0</v>
      </c>
      <c r="G18" s="375">
        <v>0</v>
      </c>
      <c r="H18" s="375">
        <f t="shared" si="4"/>
        <v>0</v>
      </c>
      <c r="I18" s="375">
        <v>0</v>
      </c>
      <c r="J18" s="375">
        <v>0</v>
      </c>
      <c r="K18" s="375">
        <f t="shared" si="5"/>
        <v>2</v>
      </c>
      <c r="L18" s="375">
        <v>2</v>
      </c>
      <c r="M18" s="375">
        <v>0</v>
      </c>
      <c r="N18" s="375">
        <f t="shared" si="6"/>
        <v>4</v>
      </c>
      <c r="O18" s="375">
        <v>3</v>
      </c>
      <c r="P18" s="375">
        <v>1</v>
      </c>
      <c r="Q18" s="375">
        <f t="shared" si="7"/>
        <v>7</v>
      </c>
      <c r="R18" s="375">
        <v>0</v>
      </c>
      <c r="S18" s="375">
        <v>7</v>
      </c>
      <c r="T18" s="625">
        <v>2012</v>
      </c>
      <c r="U18" s="587" t="s">
        <v>146</v>
      </c>
      <c r="V18" s="375">
        <f t="shared" si="8"/>
        <v>0</v>
      </c>
      <c r="W18" s="375">
        <v>0</v>
      </c>
      <c r="X18" s="375">
        <v>0</v>
      </c>
      <c r="Y18" s="375">
        <f t="shared" si="9"/>
        <v>5</v>
      </c>
      <c r="Z18" s="375">
        <v>0</v>
      </c>
      <c r="AA18" s="375">
        <v>5</v>
      </c>
      <c r="AB18" s="375">
        <f t="shared" si="10"/>
        <v>0</v>
      </c>
      <c r="AC18" s="375">
        <v>0</v>
      </c>
      <c r="AD18" s="375">
        <v>0</v>
      </c>
      <c r="AE18" s="375">
        <f t="shared" si="11"/>
        <v>2</v>
      </c>
      <c r="AF18" s="375">
        <v>1</v>
      </c>
      <c r="AG18" s="375">
        <v>1</v>
      </c>
      <c r="AH18" s="375">
        <f t="shared" si="12"/>
        <v>0</v>
      </c>
      <c r="AI18" s="375">
        <v>0</v>
      </c>
      <c r="AJ18" s="375">
        <v>0</v>
      </c>
      <c r="AK18" s="375">
        <f t="shared" si="13"/>
        <v>0</v>
      </c>
      <c r="AL18" s="375">
        <v>0</v>
      </c>
      <c r="AM18" s="375">
        <v>0</v>
      </c>
      <c r="AN18" s="625">
        <v>2012</v>
      </c>
      <c r="AO18" s="587" t="s">
        <v>146</v>
      </c>
      <c r="AP18" s="375">
        <f t="shared" si="14"/>
        <v>0</v>
      </c>
      <c r="AQ18" s="375">
        <v>0</v>
      </c>
      <c r="AR18" s="375">
        <v>0</v>
      </c>
      <c r="AS18" s="375">
        <f t="shared" si="15"/>
        <v>0</v>
      </c>
      <c r="AT18" s="375">
        <v>0</v>
      </c>
      <c r="AU18" s="375">
        <v>0</v>
      </c>
      <c r="AV18" s="375">
        <f t="shared" si="16"/>
        <v>0</v>
      </c>
      <c r="AW18" s="375">
        <v>0</v>
      </c>
      <c r="AX18" s="375">
        <v>0</v>
      </c>
      <c r="AY18" s="375">
        <f t="shared" si="17"/>
        <v>0</v>
      </c>
      <c r="AZ18" s="375">
        <v>0</v>
      </c>
      <c r="BA18" s="375">
        <v>0</v>
      </c>
      <c r="BB18" s="375">
        <f t="shared" si="18"/>
        <v>0</v>
      </c>
      <c r="BC18" s="375">
        <v>0</v>
      </c>
      <c r="BD18" s="375">
        <v>0</v>
      </c>
      <c r="BE18" s="375">
        <f t="shared" si="19"/>
        <v>0</v>
      </c>
      <c r="BF18" s="375">
        <v>0</v>
      </c>
      <c r="BG18" s="375">
        <v>0</v>
      </c>
      <c r="BH18" s="627" t="s">
        <v>39</v>
      </c>
      <c r="BI18" s="587" t="s">
        <v>146</v>
      </c>
      <c r="BJ18" s="375">
        <f t="shared" si="20"/>
        <v>0</v>
      </c>
      <c r="BK18" s="375">
        <v>0</v>
      </c>
      <c r="BL18" s="375">
        <v>0</v>
      </c>
      <c r="BM18" s="375">
        <f t="shared" si="21"/>
        <v>0</v>
      </c>
      <c r="BN18" s="375">
        <v>0</v>
      </c>
      <c r="BO18" s="375">
        <v>0</v>
      </c>
      <c r="BP18" s="375">
        <f t="shared" si="22"/>
        <v>0</v>
      </c>
      <c r="BQ18" s="375">
        <v>0</v>
      </c>
      <c r="BR18" s="375">
        <v>0</v>
      </c>
      <c r="BS18" s="375">
        <f t="shared" si="23"/>
        <v>0</v>
      </c>
      <c r="BT18" s="375">
        <v>0</v>
      </c>
      <c r="BU18" s="375">
        <v>0</v>
      </c>
      <c r="BV18" s="375">
        <f t="shared" si="24"/>
        <v>0</v>
      </c>
      <c r="BW18" s="375">
        <v>0</v>
      </c>
      <c r="BX18" s="375">
        <v>0</v>
      </c>
      <c r="BY18" s="375">
        <f t="shared" si="25"/>
        <v>0</v>
      </c>
      <c r="BZ18" s="375">
        <v>0</v>
      </c>
      <c r="CA18" s="375">
        <v>0</v>
      </c>
      <c r="CB18" s="627" t="s">
        <v>39</v>
      </c>
    </row>
    <row r="19" spans="1:80" s="12" customFormat="1" ht="22.5" customHeight="1" hidden="1">
      <c r="A19" s="587" t="s">
        <v>147</v>
      </c>
      <c r="B19" s="375">
        <f t="shared" si="0"/>
        <v>18</v>
      </c>
      <c r="C19" s="375">
        <f t="shared" si="1"/>
        <v>1</v>
      </c>
      <c r="D19" s="375">
        <f t="shared" si="2"/>
        <v>17</v>
      </c>
      <c r="E19" s="375">
        <f t="shared" si="3"/>
        <v>0</v>
      </c>
      <c r="F19" s="375">
        <v>0</v>
      </c>
      <c r="G19" s="375">
        <v>0</v>
      </c>
      <c r="H19" s="375">
        <f t="shared" si="4"/>
        <v>0</v>
      </c>
      <c r="I19" s="375">
        <v>0</v>
      </c>
      <c r="J19" s="375">
        <v>0</v>
      </c>
      <c r="K19" s="375">
        <f t="shared" si="5"/>
        <v>0</v>
      </c>
      <c r="L19" s="375">
        <v>0</v>
      </c>
      <c r="M19" s="375">
        <v>0</v>
      </c>
      <c r="N19" s="375">
        <f t="shared" si="6"/>
        <v>2</v>
      </c>
      <c r="O19" s="375">
        <v>1</v>
      </c>
      <c r="P19" s="375">
        <v>1</v>
      </c>
      <c r="Q19" s="375">
        <f t="shared" si="7"/>
        <v>2</v>
      </c>
      <c r="R19" s="375">
        <v>0</v>
      </c>
      <c r="S19" s="375">
        <v>2</v>
      </c>
      <c r="T19" s="625">
        <v>2012</v>
      </c>
      <c r="U19" s="587" t="s">
        <v>147</v>
      </c>
      <c r="V19" s="375">
        <f t="shared" si="8"/>
        <v>0</v>
      </c>
      <c r="W19" s="375">
        <v>0</v>
      </c>
      <c r="X19" s="375">
        <v>0</v>
      </c>
      <c r="Y19" s="375">
        <f t="shared" si="9"/>
        <v>11</v>
      </c>
      <c r="Z19" s="375">
        <v>0</v>
      </c>
      <c r="AA19" s="375">
        <v>11</v>
      </c>
      <c r="AB19" s="375">
        <f t="shared" si="10"/>
        <v>0</v>
      </c>
      <c r="AC19" s="375">
        <v>0</v>
      </c>
      <c r="AD19" s="375">
        <v>0</v>
      </c>
      <c r="AE19" s="375">
        <f t="shared" si="11"/>
        <v>0</v>
      </c>
      <c r="AF19" s="375">
        <v>0</v>
      </c>
      <c r="AG19" s="375">
        <v>0</v>
      </c>
      <c r="AH19" s="375">
        <f t="shared" si="12"/>
        <v>0</v>
      </c>
      <c r="AI19" s="375">
        <v>0</v>
      </c>
      <c r="AJ19" s="375">
        <v>0</v>
      </c>
      <c r="AK19" s="375">
        <f t="shared" si="13"/>
        <v>0</v>
      </c>
      <c r="AL19" s="375">
        <v>0</v>
      </c>
      <c r="AM19" s="375">
        <v>0</v>
      </c>
      <c r="AN19" s="625">
        <v>2012</v>
      </c>
      <c r="AO19" s="587" t="s">
        <v>147</v>
      </c>
      <c r="AP19" s="375">
        <f t="shared" si="14"/>
        <v>0</v>
      </c>
      <c r="AQ19" s="375">
        <v>0</v>
      </c>
      <c r="AR19" s="375">
        <v>0</v>
      </c>
      <c r="AS19" s="375">
        <f t="shared" si="15"/>
        <v>0</v>
      </c>
      <c r="AT19" s="375">
        <v>0</v>
      </c>
      <c r="AU19" s="375">
        <v>0</v>
      </c>
      <c r="AV19" s="375">
        <f t="shared" si="16"/>
        <v>0</v>
      </c>
      <c r="AW19" s="375">
        <v>0</v>
      </c>
      <c r="AX19" s="375">
        <v>0</v>
      </c>
      <c r="AY19" s="375">
        <f t="shared" si="17"/>
        <v>0</v>
      </c>
      <c r="AZ19" s="375">
        <v>0</v>
      </c>
      <c r="BA19" s="375">
        <v>0</v>
      </c>
      <c r="BB19" s="375">
        <f t="shared" si="18"/>
        <v>0</v>
      </c>
      <c r="BC19" s="375">
        <v>0</v>
      </c>
      <c r="BD19" s="375">
        <v>0</v>
      </c>
      <c r="BE19" s="375">
        <f t="shared" si="19"/>
        <v>0</v>
      </c>
      <c r="BF19" s="375">
        <v>0</v>
      </c>
      <c r="BG19" s="375">
        <v>0</v>
      </c>
      <c r="BH19" s="627" t="s">
        <v>40</v>
      </c>
      <c r="BI19" s="587" t="s">
        <v>147</v>
      </c>
      <c r="BJ19" s="375">
        <f t="shared" si="20"/>
        <v>0</v>
      </c>
      <c r="BK19" s="375">
        <v>0</v>
      </c>
      <c r="BL19" s="375">
        <v>0</v>
      </c>
      <c r="BM19" s="375">
        <f t="shared" si="21"/>
        <v>0</v>
      </c>
      <c r="BN19" s="375">
        <v>0</v>
      </c>
      <c r="BO19" s="375">
        <v>0</v>
      </c>
      <c r="BP19" s="375">
        <f t="shared" si="22"/>
        <v>0</v>
      </c>
      <c r="BQ19" s="375">
        <v>0</v>
      </c>
      <c r="BR19" s="375">
        <v>0</v>
      </c>
      <c r="BS19" s="375">
        <f t="shared" si="23"/>
        <v>0</v>
      </c>
      <c r="BT19" s="375">
        <v>0</v>
      </c>
      <c r="BU19" s="375">
        <v>0</v>
      </c>
      <c r="BV19" s="375">
        <f t="shared" si="24"/>
        <v>0</v>
      </c>
      <c r="BW19" s="375">
        <v>0</v>
      </c>
      <c r="BX19" s="375">
        <v>0</v>
      </c>
      <c r="BY19" s="375">
        <f t="shared" si="25"/>
        <v>3</v>
      </c>
      <c r="BZ19" s="375">
        <v>0</v>
      </c>
      <c r="CA19" s="375">
        <v>3</v>
      </c>
      <c r="CB19" s="627" t="s">
        <v>40</v>
      </c>
    </row>
    <row r="20" spans="1:80" s="12" customFormat="1" ht="22.5" customHeight="1" hidden="1">
      <c r="A20" s="587" t="s">
        <v>148</v>
      </c>
      <c r="B20" s="375">
        <f t="shared" si="0"/>
        <v>23</v>
      </c>
      <c r="C20" s="375">
        <f t="shared" si="1"/>
        <v>9</v>
      </c>
      <c r="D20" s="375">
        <f t="shared" si="2"/>
        <v>14</v>
      </c>
      <c r="E20" s="375">
        <f t="shared" si="3"/>
        <v>0</v>
      </c>
      <c r="F20" s="375">
        <v>0</v>
      </c>
      <c r="G20" s="375">
        <v>0</v>
      </c>
      <c r="H20" s="375">
        <f t="shared" si="4"/>
        <v>0</v>
      </c>
      <c r="I20" s="375">
        <v>0</v>
      </c>
      <c r="J20" s="375">
        <v>0</v>
      </c>
      <c r="K20" s="375">
        <f t="shared" si="5"/>
        <v>0</v>
      </c>
      <c r="L20" s="375">
        <v>0</v>
      </c>
      <c r="M20" s="375">
        <v>0</v>
      </c>
      <c r="N20" s="375">
        <f t="shared" si="6"/>
        <v>4</v>
      </c>
      <c r="O20" s="375">
        <v>1</v>
      </c>
      <c r="P20" s="375">
        <v>3</v>
      </c>
      <c r="Q20" s="375">
        <f t="shared" si="7"/>
        <v>4</v>
      </c>
      <c r="R20" s="375">
        <v>2</v>
      </c>
      <c r="S20" s="375">
        <v>2</v>
      </c>
      <c r="T20" s="625">
        <v>2012</v>
      </c>
      <c r="U20" s="587" t="s">
        <v>148</v>
      </c>
      <c r="V20" s="375">
        <f t="shared" si="8"/>
        <v>2</v>
      </c>
      <c r="W20" s="375">
        <v>2</v>
      </c>
      <c r="X20" s="375">
        <v>0</v>
      </c>
      <c r="Y20" s="375">
        <f t="shared" si="9"/>
        <v>3</v>
      </c>
      <c r="Z20" s="375">
        <v>0</v>
      </c>
      <c r="AA20" s="375">
        <v>3</v>
      </c>
      <c r="AB20" s="375">
        <f t="shared" si="10"/>
        <v>0</v>
      </c>
      <c r="AC20" s="375">
        <v>0</v>
      </c>
      <c r="AD20" s="375">
        <v>0</v>
      </c>
      <c r="AE20" s="375">
        <f t="shared" si="11"/>
        <v>0</v>
      </c>
      <c r="AF20" s="375">
        <v>0</v>
      </c>
      <c r="AG20" s="375">
        <v>0</v>
      </c>
      <c r="AH20" s="375">
        <f t="shared" si="12"/>
        <v>0</v>
      </c>
      <c r="AI20" s="375">
        <v>0</v>
      </c>
      <c r="AJ20" s="375">
        <v>0</v>
      </c>
      <c r="AK20" s="375">
        <f t="shared" si="13"/>
        <v>0</v>
      </c>
      <c r="AL20" s="375">
        <v>0</v>
      </c>
      <c r="AM20" s="375">
        <v>0</v>
      </c>
      <c r="AN20" s="625">
        <v>2012</v>
      </c>
      <c r="AO20" s="587" t="s">
        <v>148</v>
      </c>
      <c r="AP20" s="375">
        <f t="shared" si="14"/>
        <v>0</v>
      </c>
      <c r="AQ20" s="375">
        <v>0</v>
      </c>
      <c r="AR20" s="375">
        <v>0</v>
      </c>
      <c r="AS20" s="375">
        <f t="shared" si="15"/>
        <v>0</v>
      </c>
      <c r="AT20" s="375">
        <v>0</v>
      </c>
      <c r="AU20" s="375">
        <v>0</v>
      </c>
      <c r="AV20" s="375">
        <f t="shared" si="16"/>
        <v>0</v>
      </c>
      <c r="AW20" s="375">
        <v>0</v>
      </c>
      <c r="AX20" s="375">
        <v>0</v>
      </c>
      <c r="AY20" s="375">
        <f t="shared" si="17"/>
        <v>0</v>
      </c>
      <c r="AZ20" s="375">
        <v>0</v>
      </c>
      <c r="BA20" s="375">
        <v>0</v>
      </c>
      <c r="BB20" s="375">
        <f t="shared" si="18"/>
        <v>0</v>
      </c>
      <c r="BC20" s="375">
        <v>0</v>
      </c>
      <c r="BD20" s="375">
        <v>0</v>
      </c>
      <c r="BE20" s="375">
        <f t="shared" si="19"/>
        <v>0</v>
      </c>
      <c r="BF20" s="375">
        <v>0</v>
      </c>
      <c r="BG20" s="375">
        <v>0</v>
      </c>
      <c r="BH20" s="627" t="s">
        <v>28</v>
      </c>
      <c r="BI20" s="587" t="s">
        <v>148</v>
      </c>
      <c r="BJ20" s="375">
        <f t="shared" si="20"/>
        <v>0</v>
      </c>
      <c r="BK20" s="375">
        <v>0</v>
      </c>
      <c r="BL20" s="375">
        <v>0</v>
      </c>
      <c r="BM20" s="375">
        <f t="shared" si="21"/>
        <v>0</v>
      </c>
      <c r="BN20" s="375">
        <v>0</v>
      </c>
      <c r="BO20" s="375">
        <v>0</v>
      </c>
      <c r="BP20" s="375">
        <f t="shared" si="22"/>
        <v>1</v>
      </c>
      <c r="BQ20" s="375">
        <v>1</v>
      </c>
      <c r="BR20" s="375">
        <v>0</v>
      </c>
      <c r="BS20" s="375">
        <f t="shared" si="23"/>
        <v>1</v>
      </c>
      <c r="BT20" s="375">
        <v>0</v>
      </c>
      <c r="BU20" s="375">
        <v>1</v>
      </c>
      <c r="BV20" s="375">
        <f t="shared" si="24"/>
        <v>0</v>
      </c>
      <c r="BW20" s="375">
        <v>0</v>
      </c>
      <c r="BX20" s="375">
        <v>0</v>
      </c>
      <c r="BY20" s="375">
        <f t="shared" si="25"/>
        <v>8</v>
      </c>
      <c r="BZ20" s="375">
        <v>3</v>
      </c>
      <c r="CA20" s="375">
        <v>5</v>
      </c>
      <c r="CB20" s="627" t="s">
        <v>28</v>
      </c>
    </row>
    <row r="21" spans="1:80" s="12" customFormat="1" ht="22.5" customHeight="1" hidden="1">
      <c r="A21" s="587" t="s">
        <v>922</v>
      </c>
      <c r="B21" s="375">
        <f t="shared" si="0"/>
        <v>185</v>
      </c>
      <c r="C21" s="375">
        <f t="shared" si="1"/>
        <v>80</v>
      </c>
      <c r="D21" s="375">
        <f t="shared" si="2"/>
        <v>105</v>
      </c>
      <c r="E21" s="628">
        <f t="shared" si="3"/>
        <v>9</v>
      </c>
      <c r="F21" s="628">
        <v>0</v>
      </c>
      <c r="G21" s="628">
        <v>9</v>
      </c>
      <c r="H21" s="628">
        <f t="shared" si="4"/>
        <v>7</v>
      </c>
      <c r="I21" s="628">
        <v>2</v>
      </c>
      <c r="J21" s="628">
        <v>5</v>
      </c>
      <c r="K21" s="628">
        <f t="shared" si="5"/>
        <v>20</v>
      </c>
      <c r="L21" s="628">
        <v>5</v>
      </c>
      <c r="M21" s="628">
        <v>15</v>
      </c>
      <c r="N21" s="628">
        <f t="shared" si="6"/>
        <v>55</v>
      </c>
      <c r="O21" s="628">
        <v>32</v>
      </c>
      <c r="P21" s="628">
        <v>23</v>
      </c>
      <c r="Q21" s="628">
        <f t="shared" si="7"/>
        <v>20</v>
      </c>
      <c r="R21" s="628">
        <v>1</v>
      </c>
      <c r="S21" s="628">
        <v>19</v>
      </c>
      <c r="T21" s="625">
        <v>2012</v>
      </c>
      <c r="U21" s="587" t="s">
        <v>922</v>
      </c>
      <c r="V21" s="628">
        <f t="shared" si="8"/>
        <v>1</v>
      </c>
      <c r="W21" s="628">
        <v>1</v>
      </c>
      <c r="X21" s="628">
        <v>0</v>
      </c>
      <c r="Y21" s="628">
        <f t="shared" si="9"/>
        <v>41</v>
      </c>
      <c r="Z21" s="628">
        <v>11</v>
      </c>
      <c r="AA21" s="628">
        <v>30</v>
      </c>
      <c r="AB21" s="628">
        <f t="shared" si="10"/>
        <v>0</v>
      </c>
      <c r="AC21" s="628">
        <v>0</v>
      </c>
      <c r="AD21" s="628">
        <v>0</v>
      </c>
      <c r="AE21" s="628">
        <f t="shared" si="11"/>
        <v>13</v>
      </c>
      <c r="AF21" s="628">
        <v>12</v>
      </c>
      <c r="AG21" s="628">
        <v>1</v>
      </c>
      <c r="AH21" s="628">
        <f t="shared" si="12"/>
        <v>1</v>
      </c>
      <c r="AI21" s="628">
        <v>1</v>
      </c>
      <c r="AJ21" s="375">
        <v>0</v>
      </c>
      <c r="AK21" s="628">
        <f t="shared" si="13"/>
        <v>0</v>
      </c>
      <c r="AL21" s="628">
        <v>0</v>
      </c>
      <c r="AM21" s="375">
        <v>0</v>
      </c>
      <c r="AN21" s="625">
        <v>2012</v>
      </c>
      <c r="AO21" s="587" t="s">
        <v>922</v>
      </c>
      <c r="AP21" s="628">
        <f t="shared" si="14"/>
        <v>3</v>
      </c>
      <c r="AQ21" s="628">
        <v>3</v>
      </c>
      <c r="AR21" s="628">
        <v>0</v>
      </c>
      <c r="AS21" s="628">
        <f t="shared" si="15"/>
        <v>2</v>
      </c>
      <c r="AT21" s="628">
        <v>1</v>
      </c>
      <c r="AU21" s="628">
        <v>1</v>
      </c>
      <c r="AV21" s="628">
        <f t="shared" si="16"/>
        <v>1</v>
      </c>
      <c r="AW21" s="375">
        <v>1</v>
      </c>
      <c r="AX21" s="375">
        <v>0</v>
      </c>
      <c r="AY21" s="628">
        <f t="shared" si="17"/>
        <v>0</v>
      </c>
      <c r="AZ21" s="375">
        <v>0</v>
      </c>
      <c r="BA21" s="375">
        <v>0</v>
      </c>
      <c r="BB21" s="628">
        <f t="shared" si="18"/>
        <v>6</v>
      </c>
      <c r="BC21" s="628">
        <v>6</v>
      </c>
      <c r="BD21" s="628">
        <v>0</v>
      </c>
      <c r="BE21" s="628">
        <f t="shared" si="19"/>
        <v>0</v>
      </c>
      <c r="BF21" s="628">
        <v>0</v>
      </c>
      <c r="BG21" s="628">
        <v>0</v>
      </c>
      <c r="BH21" s="627" t="s">
        <v>29</v>
      </c>
      <c r="BI21" s="587" t="s">
        <v>922</v>
      </c>
      <c r="BJ21" s="628">
        <f t="shared" si="20"/>
        <v>0</v>
      </c>
      <c r="BK21" s="628">
        <v>0</v>
      </c>
      <c r="BL21" s="375">
        <v>0</v>
      </c>
      <c r="BM21" s="628">
        <f t="shared" si="21"/>
        <v>0</v>
      </c>
      <c r="BN21" s="375">
        <v>0</v>
      </c>
      <c r="BO21" s="375">
        <v>0</v>
      </c>
      <c r="BP21" s="375">
        <f t="shared" si="22"/>
        <v>4</v>
      </c>
      <c r="BQ21" s="628">
        <v>3</v>
      </c>
      <c r="BR21" s="628">
        <v>1</v>
      </c>
      <c r="BS21" s="628">
        <f t="shared" si="23"/>
        <v>2</v>
      </c>
      <c r="BT21" s="628">
        <v>1</v>
      </c>
      <c r="BU21" s="628">
        <v>1</v>
      </c>
      <c r="BV21" s="628">
        <f t="shared" si="24"/>
        <v>0</v>
      </c>
      <c r="BW21" s="628">
        <v>0</v>
      </c>
      <c r="BX21" s="375">
        <v>0</v>
      </c>
      <c r="BY21" s="628">
        <f t="shared" si="25"/>
        <v>0</v>
      </c>
      <c r="BZ21" s="628">
        <v>0</v>
      </c>
      <c r="CA21" s="628">
        <v>0</v>
      </c>
      <c r="CB21" s="627" t="s">
        <v>29</v>
      </c>
    </row>
    <row r="22" spans="1:80" s="12" customFormat="1" ht="22.5" customHeight="1" hidden="1">
      <c r="A22" s="587" t="s">
        <v>923</v>
      </c>
      <c r="B22" s="375">
        <f t="shared" si="0"/>
        <v>40</v>
      </c>
      <c r="C22" s="375">
        <f t="shared" si="1"/>
        <v>15</v>
      </c>
      <c r="D22" s="375">
        <f t="shared" si="2"/>
        <v>25</v>
      </c>
      <c r="E22" s="628">
        <f t="shared" si="3"/>
        <v>3</v>
      </c>
      <c r="F22" s="628">
        <v>0</v>
      </c>
      <c r="G22" s="628">
        <v>3</v>
      </c>
      <c r="H22" s="628">
        <f t="shared" si="4"/>
        <v>3</v>
      </c>
      <c r="I22" s="628">
        <v>2</v>
      </c>
      <c r="J22" s="628">
        <v>1</v>
      </c>
      <c r="K22" s="628">
        <f t="shared" si="5"/>
        <v>2</v>
      </c>
      <c r="L22" s="628">
        <v>1</v>
      </c>
      <c r="M22" s="628">
        <v>1</v>
      </c>
      <c r="N22" s="628">
        <f t="shared" si="6"/>
        <v>8</v>
      </c>
      <c r="O22" s="628">
        <v>4</v>
      </c>
      <c r="P22" s="628">
        <v>4</v>
      </c>
      <c r="Q22" s="628">
        <f t="shared" si="7"/>
        <v>5</v>
      </c>
      <c r="R22" s="628">
        <v>1</v>
      </c>
      <c r="S22" s="628">
        <v>4</v>
      </c>
      <c r="T22" s="625">
        <v>2012</v>
      </c>
      <c r="U22" s="587" t="s">
        <v>923</v>
      </c>
      <c r="V22" s="628">
        <f t="shared" si="8"/>
        <v>1</v>
      </c>
      <c r="W22" s="628">
        <v>1</v>
      </c>
      <c r="X22" s="628">
        <v>0</v>
      </c>
      <c r="Y22" s="628">
        <f t="shared" si="9"/>
        <v>15</v>
      </c>
      <c r="Z22" s="628">
        <v>3</v>
      </c>
      <c r="AA22" s="628">
        <v>12</v>
      </c>
      <c r="AB22" s="628">
        <f t="shared" si="10"/>
        <v>0</v>
      </c>
      <c r="AC22" s="628">
        <v>0</v>
      </c>
      <c r="AD22" s="628">
        <v>0</v>
      </c>
      <c r="AE22" s="628">
        <f t="shared" si="11"/>
        <v>0</v>
      </c>
      <c r="AF22" s="628">
        <v>0</v>
      </c>
      <c r="AG22" s="628">
        <v>0</v>
      </c>
      <c r="AH22" s="628">
        <f t="shared" si="12"/>
        <v>0</v>
      </c>
      <c r="AI22" s="628">
        <v>0</v>
      </c>
      <c r="AJ22" s="375">
        <v>0</v>
      </c>
      <c r="AK22" s="628">
        <f t="shared" si="13"/>
        <v>0</v>
      </c>
      <c r="AL22" s="628">
        <v>0</v>
      </c>
      <c r="AM22" s="375">
        <v>0</v>
      </c>
      <c r="AN22" s="625">
        <v>2012</v>
      </c>
      <c r="AO22" s="587" t="s">
        <v>923</v>
      </c>
      <c r="AP22" s="628">
        <f t="shared" si="14"/>
        <v>1</v>
      </c>
      <c r="AQ22" s="628">
        <v>1</v>
      </c>
      <c r="AR22" s="628">
        <v>0</v>
      </c>
      <c r="AS22" s="628">
        <f t="shared" si="15"/>
        <v>2</v>
      </c>
      <c r="AT22" s="628">
        <v>2</v>
      </c>
      <c r="AU22" s="628">
        <v>0</v>
      </c>
      <c r="AV22" s="628">
        <f t="shared" si="16"/>
        <v>0</v>
      </c>
      <c r="AW22" s="375">
        <v>0</v>
      </c>
      <c r="AX22" s="375">
        <v>0</v>
      </c>
      <c r="AY22" s="628">
        <f t="shared" si="17"/>
        <v>0</v>
      </c>
      <c r="AZ22" s="375">
        <v>0</v>
      </c>
      <c r="BA22" s="375">
        <v>0</v>
      </c>
      <c r="BB22" s="628">
        <f t="shared" si="18"/>
        <v>0</v>
      </c>
      <c r="BC22" s="628">
        <v>0</v>
      </c>
      <c r="BD22" s="628">
        <v>0</v>
      </c>
      <c r="BE22" s="628">
        <f t="shared" si="19"/>
        <v>0</v>
      </c>
      <c r="BF22" s="628">
        <v>0</v>
      </c>
      <c r="BG22" s="628">
        <v>0</v>
      </c>
      <c r="BH22" s="627" t="s">
        <v>30</v>
      </c>
      <c r="BI22" s="587" t="s">
        <v>923</v>
      </c>
      <c r="BJ22" s="628">
        <f t="shared" si="20"/>
        <v>0</v>
      </c>
      <c r="BK22" s="628">
        <v>0</v>
      </c>
      <c r="BL22" s="375">
        <v>0</v>
      </c>
      <c r="BM22" s="628">
        <f t="shared" si="21"/>
        <v>0</v>
      </c>
      <c r="BN22" s="375">
        <v>0</v>
      </c>
      <c r="BO22" s="375">
        <v>0</v>
      </c>
      <c r="BP22" s="375">
        <f t="shared" si="22"/>
        <v>0</v>
      </c>
      <c r="BQ22" s="628">
        <v>0</v>
      </c>
      <c r="BR22" s="628">
        <v>0</v>
      </c>
      <c r="BS22" s="628">
        <f t="shared" si="23"/>
        <v>0</v>
      </c>
      <c r="BT22" s="628">
        <v>0</v>
      </c>
      <c r="BU22" s="628">
        <v>0</v>
      </c>
      <c r="BV22" s="628">
        <f t="shared" si="24"/>
        <v>0</v>
      </c>
      <c r="BW22" s="628">
        <v>0</v>
      </c>
      <c r="BX22" s="375">
        <v>0</v>
      </c>
      <c r="BY22" s="628">
        <f t="shared" si="25"/>
        <v>0</v>
      </c>
      <c r="BZ22" s="628">
        <v>0</v>
      </c>
      <c r="CA22" s="628">
        <v>0</v>
      </c>
      <c r="CB22" s="627" t="s">
        <v>30</v>
      </c>
    </row>
    <row r="23" spans="1:80" s="12" customFormat="1" ht="22.5" customHeight="1" hidden="1">
      <c r="A23" s="587" t="s">
        <v>924</v>
      </c>
      <c r="B23" s="375">
        <f t="shared" si="0"/>
        <v>111</v>
      </c>
      <c r="C23" s="375">
        <f t="shared" si="1"/>
        <v>43</v>
      </c>
      <c r="D23" s="375">
        <f t="shared" si="2"/>
        <v>68</v>
      </c>
      <c r="E23" s="628">
        <f t="shared" si="3"/>
        <v>2</v>
      </c>
      <c r="F23" s="628">
        <v>0</v>
      </c>
      <c r="G23" s="628">
        <v>2</v>
      </c>
      <c r="H23" s="628">
        <f t="shared" si="4"/>
        <v>7</v>
      </c>
      <c r="I23" s="628">
        <v>4</v>
      </c>
      <c r="J23" s="628">
        <v>3</v>
      </c>
      <c r="K23" s="628">
        <f t="shared" si="5"/>
        <v>6</v>
      </c>
      <c r="L23" s="628">
        <v>5</v>
      </c>
      <c r="M23" s="628">
        <v>1</v>
      </c>
      <c r="N23" s="628">
        <f t="shared" si="6"/>
        <v>47</v>
      </c>
      <c r="O23" s="628">
        <v>19</v>
      </c>
      <c r="P23" s="628">
        <v>28</v>
      </c>
      <c r="Q23" s="628">
        <f t="shared" si="7"/>
        <v>10</v>
      </c>
      <c r="R23" s="628">
        <v>0</v>
      </c>
      <c r="S23" s="628">
        <v>10</v>
      </c>
      <c r="T23" s="625">
        <v>2012</v>
      </c>
      <c r="U23" s="587" t="s">
        <v>924</v>
      </c>
      <c r="V23" s="628">
        <f t="shared" si="8"/>
        <v>6</v>
      </c>
      <c r="W23" s="628">
        <v>6</v>
      </c>
      <c r="X23" s="628">
        <v>0</v>
      </c>
      <c r="Y23" s="628">
        <f t="shared" si="9"/>
        <v>28</v>
      </c>
      <c r="Z23" s="628">
        <v>7</v>
      </c>
      <c r="AA23" s="628">
        <v>21</v>
      </c>
      <c r="AB23" s="628">
        <f t="shared" si="10"/>
        <v>0</v>
      </c>
      <c r="AC23" s="628">
        <v>0</v>
      </c>
      <c r="AD23" s="628">
        <v>0</v>
      </c>
      <c r="AE23" s="628">
        <f t="shared" si="11"/>
        <v>1</v>
      </c>
      <c r="AF23" s="628">
        <v>0</v>
      </c>
      <c r="AG23" s="628">
        <v>1</v>
      </c>
      <c r="AH23" s="628">
        <f t="shared" si="12"/>
        <v>0</v>
      </c>
      <c r="AI23" s="628">
        <v>0</v>
      </c>
      <c r="AJ23" s="375">
        <v>0</v>
      </c>
      <c r="AK23" s="628">
        <f t="shared" si="13"/>
        <v>0</v>
      </c>
      <c r="AL23" s="628">
        <v>0</v>
      </c>
      <c r="AM23" s="375">
        <v>0</v>
      </c>
      <c r="AN23" s="625">
        <v>2012</v>
      </c>
      <c r="AO23" s="587" t="s">
        <v>924</v>
      </c>
      <c r="AP23" s="628">
        <f t="shared" si="14"/>
        <v>0</v>
      </c>
      <c r="AQ23" s="628">
        <v>0</v>
      </c>
      <c r="AR23" s="628">
        <v>0</v>
      </c>
      <c r="AS23" s="628">
        <f t="shared" si="15"/>
        <v>0</v>
      </c>
      <c r="AT23" s="628">
        <v>0</v>
      </c>
      <c r="AU23" s="628">
        <v>0</v>
      </c>
      <c r="AV23" s="628">
        <f t="shared" si="16"/>
        <v>0</v>
      </c>
      <c r="AW23" s="628">
        <v>0</v>
      </c>
      <c r="AX23" s="375">
        <v>0</v>
      </c>
      <c r="AY23" s="628">
        <f t="shared" si="17"/>
        <v>1</v>
      </c>
      <c r="AZ23" s="375">
        <v>0</v>
      </c>
      <c r="BA23" s="375">
        <v>1</v>
      </c>
      <c r="BB23" s="628">
        <f t="shared" si="18"/>
        <v>0</v>
      </c>
      <c r="BC23" s="628">
        <v>0</v>
      </c>
      <c r="BD23" s="628">
        <v>0</v>
      </c>
      <c r="BE23" s="628">
        <f t="shared" si="19"/>
        <v>0</v>
      </c>
      <c r="BF23" s="628">
        <v>0</v>
      </c>
      <c r="BG23" s="628">
        <v>0</v>
      </c>
      <c r="BH23" s="627" t="s">
        <v>102</v>
      </c>
      <c r="BI23" s="587" t="s">
        <v>924</v>
      </c>
      <c r="BJ23" s="628">
        <f t="shared" si="20"/>
        <v>0</v>
      </c>
      <c r="BK23" s="628">
        <v>0</v>
      </c>
      <c r="BL23" s="375">
        <v>0</v>
      </c>
      <c r="BM23" s="628">
        <f t="shared" si="21"/>
        <v>1</v>
      </c>
      <c r="BN23" s="375">
        <v>1</v>
      </c>
      <c r="BO23" s="375">
        <v>0</v>
      </c>
      <c r="BP23" s="375">
        <f t="shared" si="22"/>
        <v>1</v>
      </c>
      <c r="BQ23" s="628">
        <v>1</v>
      </c>
      <c r="BR23" s="628">
        <v>0</v>
      </c>
      <c r="BS23" s="628">
        <f t="shared" si="23"/>
        <v>1</v>
      </c>
      <c r="BT23" s="628">
        <v>0</v>
      </c>
      <c r="BU23" s="628">
        <v>1</v>
      </c>
      <c r="BV23" s="628">
        <f t="shared" si="24"/>
        <v>0</v>
      </c>
      <c r="BW23" s="628">
        <v>0</v>
      </c>
      <c r="BX23" s="375">
        <v>0</v>
      </c>
      <c r="BY23" s="628">
        <f t="shared" si="25"/>
        <v>0</v>
      </c>
      <c r="BZ23" s="628">
        <v>0</v>
      </c>
      <c r="CA23" s="628">
        <v>0</v>
      </c>
      <c r="CB23" s="627" t="s">
        <v>102</v>
      </c>
    </row>
    <row r="24" spans="1:80" s="12" customFormat="1" ht="22.5" customHeight="1" hidden="1">
      <c r="A24" s="587" t="s">
        <v>925</v>
      </c>
      <c r="B24" s="375">
        <f t="shared" si="0"/>
        <v>89</v>
      </c>
      <c r="C24" s="375">
        <f t="shared" si="1"/>
        <v>28</v>
      </c>
      <c r="D24" s="375">
        <f t="shared" si="2"/>
        <v>61</v>
      </c>
      <c r="E24" s="628">
        <f t="shared" si="3"/>
        <v>0</v>
      </c>
      <c r="F24" s="628">
        <v>0</v>
      </c>
      <c r="G24" s="628">
        <v>0</v>
      </c>
      <c r="H24" s="628">
        <f t="shared" si="4"/>
        <v>3</v>
      </c>
      <c r="I24" s="628">
        <v>1</v>
      </c>
      <c r="J24" s="628">
        <v>2</v>
      </c>
      <c r="K24" s="628">
        <f t="shared" si="5"/>
        <v>2</v>
      </c>
      <c r="L24" s="628">
        <v>1</v>
      </c>
      <c r="M24" s="628">
        <v>1</v>
      </c>
      <c r="N24" s="628">
        <f t="shared" si="6"/>
        <v>26</v>
      </c>
      <c r="O24" s="628">
        <v>4</v>
      </c>
      <c r="P24" s="628">
        <v>22</v>
      </c>
      <c r="Q24" s="628">
        <f t="shared" si="7"/>
        <v>6</v>
      </c>
      <c r="R24" s="628">
        <v>0</v>
      </c>
      <c r="S24" s="628">
        <v>6</v>
      </c>
      <c r="T24" s="625">
        <v>2012</v>
      </c>
      <c r="U24" s="587" t="s">
        <v>925</v>
      </c>
      <c r="V24" s="628">
        <f t="shared" si="8"/>
        <v>1</v>
      </c>
      <c r="W24" s="628">
        <v>1</v>
      </c>
      <c r="X24" s="628">
        <v>0</v>
      </c>
      <c r="Y24" s="628">
        <f t="shared" si="9"/>
        <v>28</v>
      </c>
      <c r="Z24" s="628">
        <v>3</v>
      </c>
      <c r="AA24" s="628">
        <v>25</v>
      </c>
      <c r="AB24" s="628">
        <f t="shared" si="10"/>
        <v>1</v>
      </c>
      <c r="AC24" s="628">
        <v>1</v>
      </c>
      <c r="AD24" s="628">
        <v>0</v>
      </c>
      <c r="AE24" s="628">
        <f t="shared" si="11"/>
        <v>2</v>
      </c>
      <c r="AF24" s="628">
        <v>0</v>
      </c>
      <c r="AG24" s="628">
        <v>2</v>
      </c>
      <c r="AH24" s="628">
        <f t="shared" si="12"/>
        <v>3</v>
      </c>
      <c r="AI24" s="628">
        <v>3</v>
      </c>
      <c r="AJ24" s="375">
        <v>0</v>
      </c>
      <c r="AK24" s="628">
        <f t="shared" si="13"/>
        <v>0</v>
      </c>
      <c r="AL24" s="628">
        <v>0</v>
      </c>
      <c r="AM24" s="375">
        <v>0</v>
      </c>
      <c r="AN24" s="625">
        <v>2012</v>
      </c>
      <c r="AO24" s="587" t="s">
        <v>925</v>
      </c>
      <c r="AP24" s="628">
        <f t="shared" si="14"/>
        <v>4</v>
      </c>
      <c r="AQ24" s="628">
        <v>4</v>
      </c>
      <c r="AR24" s="628">
        <v>0</v>
      </c>
      <c r="AS24" s="628">
        <f t="shared" si="15"/>
        <v>1</v>
      </c>
      <c r="AT24" s="628">
        <v>0</v>
      </c>
      <c r="AU24" s="628">
        <v>1</v>
      </c>
      <c r="AV24" s="628">
        <f t="shared" si="16"/>
        <v>1</v>
      </c>
      <c r="AW24" s="628">
        <v>1</v>
      </c>
      <c r="AX24" s="375">
        <v>0</v>
      </c>
      <c r="AY24" s="628">
        <f t="shared" si="17"/>
        <v>5</v>
      </c>
      <c r="AZ24" s="375">
        <v>5</v>
      </c>
      <c r="BA24" s="375">
        <v>0</v>
      </c>
      <c r="BB24" s="628">
        <f t="shared" si="18"/>
        <v>3</v>
      </c>
      <c r="BC24" s="628">
        <v>3</v>
      </c>
      <c r="BD24" s="628">
        <v>0</v>
      </c>
      <c r="BE24" s="628">
        <f t="shared" si="19"/>
        <v>0</v>
      </c>
      <c r="BF24" s="628">
        <v>0</v>
      </c>
      <c r="BG24" s="628">
        <v>0</v>
      </c>
      <c r="BH24" s="627" t="s">
        <v>103</v>
      </c>
      <c r="BI24" s="587" t="s">
        <v>925</v>
      </c>
      <c r="BJ24" s="628">
        <f t="shared" si="20"/>
        <v>0</v>
      </c>
      <c r="BK24" s="628">
        <v>0</v>
      </c>
      <c r="BL24" s="628">
        <v>0</v>
      </c>
      <c r="BM24" s="628">
        <f t="shared" si="21"/>
        <v>0</v>
      </c>
      <c r="BN24" s="375">
        <v>0</v>
      </c>
      <c r="BO24" s="375">
        <v>0</v>
      </c>
      <c r="BP24" s="375">
        <f t="shared" si="22"/>
        <v>1</v>
      </c>
      <c r="BQ24" s="628">
        <v>1</v>
      </c>
      <c r="BR24" s="628">
        <v>0</v>
      </c>
      <c r="BS24" s="628">
        <f t="shared" si="23"/>
        <v>2</v>
      </c>
      <c r="BT24" s="628">
        <v>0</v>
      </c>
      <c r="BU24" s="628">
        <v>2</v>
      </c>
      <c r="BV24" s="628">
        <f t="shared" si="24"/>
        <v>0</v>
      </c>
      <c r="BW24" s="628">
        <v>0</v>
      </c>
      <c r="BX24" s="375">
        <v>0</v>
      </c>
      <c r="BY24" s="628">
        <f t="shared" si="25"/>
        <v>0</v>
      </c>
      <c r="BZ24" s="628">
        <v>0</v>
      </c>
      <c r="CA24" s="628">
        <v>0</v>
      </c>
      <c r="CB24" s="627" t="s">
        <v>103</v>
      </c>
    </row>
    <row r="25" spans="1:80" s="12" customFormat="1" ht="22.5" customHeight="1" hidden="1">
      <c r="A25" s="587" t="s">
        <v>926</v>
      </c>
      <c r="B25" s="375">
        <f t="shared" si="0"/>
        <v>307</v>
      </c>
      <c r="C25" s="375">
        <f t="shared" si="1"/>
        <v>264</v>
      </c>
      <c r="D25" s="375">
        <f t="shared" si="2"/>
        <v>43</v>
      </c>
      <c r="E25" s="628">
        <f t="shared" si="3"/>
        <v>1</v>
      </c>
      <c r="F25" s="628">
        <v>0</v>
      </c>
      <c r="G25" s="628">
        <v>1</v>
      </c>
      <c r="H25" s="628">
        <f t="shared" si="4"/>
        <v>0</v>
      </c>
      <c r="I25" s="628">
        <v>0</v>
      </c>
      <c r="J25" s="628">
        <v>0</v>
      </c>
      <c r="K25" s="628">
        <f t="shared" si="5"/>
        <v>9</v>
      </c>
      <c r="L25" s="628">
        <v>9</v>
      </c>
      <c r="M25" s="628">
        <v>0</v>
      </c>
      <c r="N25" s="628">
        <f t="shared" si="6"/>
        <v>87</v>
      </c>
      <c r="O25" s="628">
        <v>75</v>
      </c>
      <c r="P25" s="628">
        <v>12</v>
      </c>
      <c r="Q25" s="628">
        <f t="shared" si="7"/>
        <v>9</v>
      </c>
      <c r="R25" s="628">
        <v>1</v>
      </c>
      <c r="S25" s="628">
        <v>8</v>
      </c>
      <c r="T25" s="625">
        <v>2012</v>
      </c>
      <c r="U25" s="587" t="s">
        <v>926</v>
      </c>
      <c r="V25" s="628">
        <f t="shared" si="8"/>
        <v>37</v>
      </c>
      <c r="W25" s="628">
        <v>34</v>
      </c>
      <c r="X25" s="628">
        <v>3</v>
      </c>
      <c r="Y25" s="628">
        <f t="shared" si="9"/>
        <v>111</v>
      </c>
      <c r="Z25" s="628">
        <v>97</v>
      </c>
      <c r="AA25" s="628">
        <v>14</v>
      </c>
      <c r="AB25" s="628">
        <f t="shared" si="10"/>
        <v>0</v>
      </c>
      <c r="AC25" s="628">
        <v>0</v>
      </c>
      <c r="AD25" s="628">
        <v>0</v>
      </c>
      <c r="AE25" s="628">
        <f t="shared" si="11"/>
        <v>3</v>
      </c>
      <c r="AF25" s="628">
        <v>3</v>
      </c>
      <c r="AG25" s="628">
        <v>0</v>
      </c>
      <c r="AH25" s="628">
        <f t="shared" si="12"/>
        <v>8</v>
      </c>
      <c r="AI25" s="628">
        <v>8</v>
      </c>
      <c r="AJ25" s="375">
        <v>0</v>
      </c>
      <c r="AK25" s="628">
        <f t="shared" si="13"/>
        <v>0</v>
      </c>
      <c r="AL25" s="628">
        <v>0</v>
      </c>
      <c r="AM25" s="375">
        <v>0</v>
      </c>
      <c r="AN25" s="625">
        <v>2012</v>
      </c>
      <c r="AO25" s="587" t="s">
        <v>926</v>
      </c>
      <c r="AP25" s="628">
        <f t="shared" si="14"/>
        <v>2</v>
      </c>
      <c r="AQ25" s="628">
        <v>1</v>
      </c>
      <c r="AR25" s="628">
        <v>1</v>
      </c>
      <c r="AS25" s="628">
        <f t="shared" si="15"/>
        <v>0</v>
      </c>
      <c r="AT25" s="628">
        <v>0</v>
      </c>
      <c r="AU25" s="628">
        <v>0</v>
      </c>
      <c r="AV25" s="628">
        <f t="shared" si="16"/>
        <v>1</v>
      </c>
      <c r="AW25" s="628">
        <v>1</v>
      </c>
      <c r="AX25" s="375">
        <v>0</v>
      </c>
      <c r="AY25" s="628">
        <f t="shared" si="17"/>
        <v>4</v>
      </c>
      <c r="AZ25" s="375">
        <v>3</v>
      </c>
      <c r="BA25" s="375">
        <v>1</v>
      </c>
      <c r="BB25" s="628">
        <f t="shared" si="18"/>
        <v>15</v>
      </c>
      <c r="BC25" s="628">
        <v>13</v>
      </c>
      <c r="BD25" s="628">
        <v>2</v>
      </c>
      <c r="BE25" s="628">
        <f t="shared" si="19"/>
        <v>0</v>
      </c>
      <c r="BF25" s="628">
        <v>0</v>
      </c>
      <c r="BG25" s="628">
        <v>0</v>
      </c>
      <c r="BH25" s="627" t="s">
        <v>104</v>
      </c>
      <c r="BI25" s="587" t="s">
        <v>926</v>
      </c>
      <c r="BJ25" s="628">
        <f t="shared" si="20"/>
        <v>0</v>
      </c>
      <c r="BK25" s="628">
        <v>0</v>
      </c>
      <c r="BL25" s="628">
        <v>0</v>
      </c>
      <c r="BM25" s="628">
        <f t="shared" si="21"/>
        <v>0</v>
      </c>
      <c r="BN25" s="375">
        <v>0</v>
      </c>
      <c r="BO25" s="375">
        <v>0</v>
      </c>
      <c r="BP25" s="375">
        <f t="shared" si="22"/>
        <v>0</v>
      </c>
      <c r="BQ25" s="628">
        <v>0</v>
      </c>
      <c r="BR25" s="628">
        <v>0</v>
      </c>
      <c r="BS25" s="628">
        <f t="shared" si="23"/>
        <v>15</v>
      </c>
      <c r="BT25" s="628">
        <v>14</v>
      </c>
      <c r="BU25" s="628">
        <v>1</v>
      </c>
      <c r="BV25" s="628">
        <f t="shared" si="24"/>
        <v>0</v>
      </c>
      <c r="BW25" s="628">
        <v>0</v>
      </c>
      <c r="BX25" s="375">
        <v>0</v>
      </c>
      <c r="BY25" s="628">
        <f t="shared" si="25"/>
        <v>5</v>
      </c>
      <c r="BZ25" s="628">
        <v>5</v>
      </c>
      <c r="CA25" s="628">
        <v>0</v>
      </c>
      <c r="CB25" s="627" t="s">
        <v>104</v>
      </c>
    </row>
    <row r="26" spans="1:80" s="261" customFormat="1" ht="24.75" customHeight="1">
      <c r="A26" s="629">
        <v>2016</v>
      </c>
      <c r="B26" s="375">
        <v>2628</v>
      </c>
      <c r="C26" s="375">
        <v>2004</v>
      </c>
      <c r="D26" s="375">
        <v>624</v>
      </c>
      <c r="E26" s="375">
        <v>15</v>
      </c>
      <c r="F26" s="375">
        <v>1</v>
      </c>
      <c r="G26" s="375">
        <v>14</v>
      </c>
      <c r="H26" s="375">
        <v>15</v>
      </c>
      <c r="I26" s="375">
        <v>7</v>
      </c>
      <c r="J26" s="375">
        <v>8</v>
      </c>
      <c r="K26" s="375">
        <v>49</v>
      </c>
      <c r="L26" s="375">
        <v>30</v>
      </c>
      <c r="M26" s="375">
        <v>19</v>
      </c>
      <c r="N26" s="375">
        <v>353</v>
      </c>
      <c r="O26" s="375">
        <v>255</v>
      </c>
      <c r="P26" s="375">
        <v>98</v>
      </c>
      <c r="Q26" s="375">
        <v>104</v>
      </c>
      <c r="R26" s="375">
        <v>29</v>
      </c>
      <c r="S26" s="375">
        <v>75</v>
      </c>
      <c r="T26" s="625">
        <v>2016</v>
      </c>
      <c r="U26" s="629">
        <v>2016</v>
      </c>
      <c r="V26" s="375">
        <v>339</v>
      </c>
      <c r="W26" s="375">
        <v>294</v>
      </c>
      <c r="X26" s="375">
        <v>45</v>
      </c>
      <c r="Y26" s="375">
        <v>892</v>
      </c>
      <c r="Z26" s="375">
        <v>679</v>
      </c>
      <c r="AA26" s="375">
        <v>213</v>
      </c>
      <c r="AB26" s="375">
        <v>2</v>
      </c>
      <c r="AC26" s="375">
        <v>2</v>
      </c>
      <c r="AD26" s="375">
        <v>0</v>
      </c>
      <c r="AE26" s="375">
        <v>95</v>
      </c>
      <c r="AF26" s="375">
        <v>72</v>
      </c>
      <c r="AG26" s="375">
        <v>23</v>
      </c>
      <c r="AH26" s="375">
        <v>127</v>
      </c>
      <c r="AI26" s="375">
        <v>127</v>
      </c>
      <c r="AJ26" s="375">
        <v>0</v>
      </c>
      <c r="AK26" s="375">
        <v>13</v>
      </c>
      <c r="AL26" s="375">
        <v>13</v>
      </c>
      <c r="AM26" s="375">
        <v>0</v>
      </c>
      <c r="AN26" s="625">
        <v>2016</v>
      </c>
      <c r="AO26" s="629">
        <v>2016</v>
      </c>
      <c r="AP26" s="375">
        <v>38</v>
      </c>
      <c r="AQ26" s="375">
        <v>34</v>
      </c>
      <c r="AR26" s="375">
        <v>4</v>
      </c>
      <c r="AS26" s="375">
        <v>2</v>
      </c>
      <c r="AT26" s="375">
        <v>2</v>
      </c>
      <c r="AU26" s="375">
        <v>0</v>
      </c>
      <c r="AV26" s="375">
        <v>31</v>
      </c>
      <c r="AW26" s="375">
        <v>31</v>
      </c>
      <c r="AX26" s="375">
        <v>0</v>
      </c>
      <c r="AY26" s="375">
        <v>14</v>
      </c>
      <c r="AZ26" s="375">
        <v>13</v>
      </c>
      <c r="BA26" s="375">
        <v>1</v>
      </c>
      <c r="BB26" s="375">
        <v>134</v>
      </c>
      <c r="BC26" s="375">
        <v>121</v>
      </c>
      <c r="BD26" s="375">
        <v>13</v>
      </c>
      <c r="BE26" s="375">
        <v>0</v>
      </c>
      <c r="BF26" s="375">
        <v>0</v>
      </c>
      <c r="BG26" s="375">
        <v>0</v>
      </c>
      <c r="BH26" s="625">
        <v>2016</v>
      </c>
      <c r="BI26" s="629">
        <v>2016</v>
      </c>
      <c r="BJ26" s="375">
        <v>1</v>
      </c>
      <c r="BK26" s="375">
        <v>0</v>
      </c>
      <c r="BL26" s="375">
        <v>1</v>
      </c>
      <c r="BM26" s="375">
        <v>0</v>
      </c>
      <c r="BN26" s="375">
        <v>0</v>
      </c>
      <c r="BO26" s="375">
        <v>0</v>
      </c>
      <c r="BP26" s="375">
        <v>3</v>
      </c>
      <c r="BQ26" s="375">
        <v>3</v>
      </c>
      <c r="BR26" s="375">
        <v>0</v>
      </c>
      <c r="BS26" s="375">
        <v>186</v>
      </c>
      <c r="BT26" s="375">
        <v>171</v>
      </c>
      <c r="BU26" s="375">
        <v>15</v>
      </c>
      <c r="BV26" s="375">
        <v>2</v>
      </c>
      <c r="BW26" s="375">
        <v>1</v>
      </c>
      <c r="BX26" s="375">
        <v>1</v>
      </c>
      <c r="BY26" s="375">
        <v>213</v>
      </c>
      <c r="BZ26" s="375">
        <v>119</v>
      </c>
      <c r="CA26" s="375">
        <v>94</v>
      </c>
      <c r="CB26" s="625">
        <v>2016</v>
      </c>
    </row>
    <row r="27" spans="1:80" s="261" customFormat="1" ht="24.75" customHeight="1">
      <c r="A27" s="629">
        <v>2017</v>
      </c>
      <c r="B27" s="375">
        <v>2645</v>
      </c>
      <c r="C27" s="375">
        <v>1967</v>
      </c>
      <c r="D27" s="375">
        <v>678</v>
      </c>
      <c r="E27" s="375">
        <v>188</v>
      </c>
      <c r="F27" s="375">
        <v>133</v>
      </c>
      <c r="G27" s="375">
        <v>55</v>
      </c>
      <c r="H27" s="375">
        <v>13</v>
      </c>
      <c r="I27" s="375">
        <v>10</v>
      </c>
      <c r="J27" s="375">
        <v>3</v>
      </c>
      <c r="K27" s="375">
        <v>49</v>
      </c>
      <c r="L27" s="375">
        <v>29</v>
      </c>
      <c r="M27" s="375">
        <v>20</v>
      </c>
      <c r="N27" s="375">
        <v>295</v>
      </c>
      <c r="O27" s="375">
        <v>204</v>
      </c>
      <c r="P27" s="375">
        <v>91</v>
      </c>
      <c r="Q27" s="375">
        <v>96</v>
      </c>
      <c r="R27" s="375">
        <v>28</v>
      </c>
      <c r="S27" s="375">
        <v>68</v>
      </c>
      <c r="T27" s="625">
        <v>2017</v>
      </c>
      <c r="U27" s="629">
        <v>2017</v>
      </c>
      <c r="V27" s="375">
        <v>251</v>
      </c>
      <c r="W27" s="375">
        <v>224</v>
      </c>
      <c r="X27" s="375">
        <v>27</v>
      </c>
      <c r="Y27" s="375">
        <v>838</v>
      </c>
      <c r="Z27" s="375">
        <v>625</v>
      </c>
      <c r="AA27" s="375">
        <v>213</v>
      </c>
      <c r="AB27" s="375">
        <v>0</v>
      </c>
      <c r="AC27" s="375">
        <v>0</v>
      </c>
      <c r="AD27" s="375">
        <v>0</v>
      </c>
      <c r="AE27" s="375">
        <v>101</v>
      </c>
      <c r="AF27" s="375">
        <v>80</v>
      </c>
      <c r="AG27" s="375">
        <v>21</v>
      </c>
      <c r="AH27" s="375">
        <v>118</v>
      </c>
      <c r="AI27" s="375">
        <v>117</v>
      </c>
      <c r="AJ27" s="375">
        <v>1</v>
      </c>
      <c r="AK27" s="375">
        <v>8</v>
      </c>
      <c r="AL27" s="375">
        <v>1</v>
      </c>
      <c r="AM27" s="375">
        <v>7</v>
      </c>
      <c r="AN27" s="625">
        <v>2017</v>
      </c>
      <c r="AO27" s="629">
        <v>2017</v>
      </c>
      <c r="AP27" s="375">
        <v>33</v>
      </c>
      <c r="AQ27" s="375">
        <v>27</v>
      </c>
      <c r="AR27" s="375">
        <v>6</v>
      </c>
      <c r="AS27" s="375">
        <v>2</v>
      </c>
      <c r="AT27" s="375">
        <v>1</v>
      </c>
      <c r="AU27" s="375">
        <v>1</v>
      </c>
      <c r="AV27" s="375">
        <v>34</v>
      </c>
      <c r="AW27" s="375">
        <v>34</v>
      </c>
      <c r="AX27" s="375">
        <v>0</v>
      </c>
      <c r="AY27" s="375">
        <v>15</v>
      </c>
      <c r="AZ27" s="375">
        <v>13</v>
      </c>
      <c r="BA27" s="375">
        <v>2</v>
      </c>
      <c r="BB27" s="375">
        <v>160</v>
      </c>
      <c r="BC27" s="375">
        <v>146</v>
      </c>
      <c r="BD27" s="375">
        <v>14</v>
      </c>
      <c r="BE27" s="375">
        <v>2</v>
      </c>
      <c r="BF27" s="375">
        <v>0</v>
      </c>
      <c r="BG27" s="375">
        <v>2</v>
      </c>
      <c r="BH27" s="625">
        <v>2017</v>
      </c>
      <c r="BI27" s="629">
        <v>2017</v>
      </c>
      <c r="BJ27" s="375">
        <v>1</v>
      </c>
      <c r="BK27" s="375">
        <v>0</v>
      </c>
      <c r="BL27" s="375">
        <v>1</v>
      </c>
      <c r="BM27" s="375">
        <v>3</v>
      </c>
      <c r="BN27" s="375">
        <v>1</v>
      </c>
      <c r="BO27" s="375">
        <v>2</v>
      </c>
      <c r="BP27" s="375">
        <v>3</v>
      </c>
      <c r="BQ27" s="375">
        <v>3</v>
      </c>
      <c r="BR27" s="375">
        <v>0</v>
      </c>
      <c r="BS27" s="375">
        <v>221</v>
      </c>
      <c r="BT27" s="375">
        <v>202</v>
      </c>
      <c r="BU27" s="375">
        <v>19</v>
      </c>
      <c r="BV27" s="375">
        <v>0</v>
      </c>
      <c r="BW27" s="375">
        <v>0</v>
      </c>
      <c r="BX27" s="375">
        <v>0</v>
      </c>
      <c r="BY27" s="375">
        <v>214</v>
      </c>
      <c r="BZ27" s="375">
        <v>89</v>
      </c>
      <c r="CA27" s="375">
        <v>125</v>
      </c>
      <c r="CB27" s="625">
        <v>2017</v>
      </c>
    </row>
    <row r="28" spans="1:80" s="261" customFormat="1" ht="24.75" customHeight="1">
      <c r="A28" s="629">
        <v>2018</v>
      </c>
      <c r="B28" s="375">
        <v>2891</v>
      </c>
      <c r="C28" s="375">
        <v>2250</v>
      </c>
      <c r="D28" s="375">
        <v>641</v>
      </c>
      <c r="E28" s="375">
        <v>17</v>
      </c>
      <c r="F28" s="375">
        <v>3</v>
      </c>
      <c r="G28" s="375">
        <v>14</v>
      </c>
      <c r="H28" s="375">
        <v>16</v>
      </c>
      <c r="I28" s="375">
        <v>8</v>
      </c>
      <c r="J28" s="375">
        <v>8</v>
      </c>
      <c r="K28" s="375">
        <v>45</v>
      </c>
      <c r="L28" s="375">
        <v>28</v>
      </c>
      <c r="M28" s="375">
        <v>17</v>
      </c>
      <c r="N28" s="375">
        <v>308</v>
      </c>
      <c r="O28" s="375">
        <v>217</v>
      </c>
      <c r="P28" s="375">
        <v>91</v>
      </c>
      <c r="Q28" s="375">
        <v>86</v>
      </c>
      <c r="R28" s="375">
        <v>25</v>
      </c>
      <c r="S28" s="375">
        <v>61</v>
      </c>
      <c r="T28" s="625">
        <v>2018</v>
      </c>
      <c r="U28" s="629">
        <v>2018</v>
      </c>
      <c r="V28" s="375">
        <v>301</v>
      </c>
      <c r="W28" s="375">
        <v>279</v>
      </c>
      <c r="X28" s="375">
        <v>22</v>
      </c>
      <c r="Y28" s="375">
        <v>1094</v>
      </c>
      <c r="Z28" s="375">
        <v>864</v>
      </c>
      <c r="AA28" s="375">
        <v>230</v>
      </c>
      <c r="AB28" s="375">
        <v>0</v>
      </c>
      <c r="AC28" s="375">
        <v>0</v>
      </c>
      <c r="AD28" s="375">
        <v>0</v>
      </c>
      <c r="AE28" s="375">
        <v>106</v>
      </c>
      <c r="AF28" s="375">
        <v>78</v>
      </c>
      <c r="AG28" s="375">
        <v>28</v>
      </c>
      <c r="AH28" s="375">
        <v>108</v>
      </c>
      <c r="AI28" s="375">
        <v>108</v>
      </c>
      <c r="AJ28" s="375">
        <v>0</v>
      </c>
      <c r="AK28" s="375">
        <v>14</v>
      </c>
      <c r="AL28" s="375">
        <v>14</v>
      </c>
      <c r="AM28" s="375">
        <v>0</v>
      </c>
      <c r="AN28" s="625">
        <v>2018</v>
      </c>
      <c r="AO28" s="629">
        <v>2018</v>
      </c>
      <c r="AP28" s="375">
        <v>29</v>
      </c>
      <c r="AQ28" s="375">
        <v>24</v>
      </c>
      <c r="AR28" s="375">
        <v>5</v>
      </c>
      <c r="AS28" s="375">
        <v>0</v>
      </c>
      <c r="AT28" s="375">
        <v>0</v>
      </c>
      <c r="AU28" s="375">
        <v>0</v>
      </c>
      <c r="AV28" s="375">
        <v>70</v>
      </c>
      <c r="AW28" s="375">
        <v>70</v>
      </c>
      <c r="AX28" s="375">
        <v>0</v>
      </c>
      <c r="AY28" s="375">
        <v>12</v>
      </c>
      <c r="AZ28" s="375">
        <v>10</v>
      </c>
      <c r="BA28" s="375">
        <v>2</v>
      </c>
      <c r="BB28" s="375">
        <v>190</v>
      </c>
      <c r="BC28" s="375">
        <v>178</v>
      </c>
      <c r="BD28" s="375">
        <v>12</v>
      </c>
      <c r="BE28" s="375">
        <v>0</v>
      </c>
      <c r="BF28" s="375">
        <v>0</v>
      </c>
      <c r="BG28" s="375">
        <v>0</v>
      </c>
      <c r="BH28" s="625">
        <v>2018</v>
      </c>
      <c r="BI28" s="629">
        <v>2018</v>
      </c>
      <c r="BJ28" s="375">
        <v>1</v>
      </c>
      <c r="BK28" s="375">
        <v>0</v>
      </c>
      <c r="BL28" s="375">
        <v>1</v>
      </c>
      <c r="BM28" s="375">
        <v>3</v>
      </c>
      <c r="BN28" s="375">
        <v>2</v>
      </c>
      <c r="BO28" s="375">
        <v>1</v>
      </c>
      <c r="BP28" s="375">
        <v>3</v>
      </c>
      <c r="BQ28" s="375">
        <v>3</v>
      </c>
      <c r="BR28" s="375">
        <v>0</v>
      </c>
      <c r="BS28" s="375">
        <v>214</v>
      </c>
      <c r="BT28" s="375">
        <v>195</v>
      </c>
      <c r="BU28" s="375">
        <v>19</v>
      </c>
      <c r="BV28" s="375">
        <v>0</v>
      </c>
      <c r="BW28" s="375">
        <v>0</v>
      </c>
      <c r="BX28" s="375">
        <v>0</v>
      </c>
      <c r="BY28" s="375">
        <v>274</v>
      </c>
      <c r="BZ28" s="375">
        <v>144</v>
      </c>
      <c r="CA28" s="375">
        <v>130</v>
      </c>
      <c r="CB28" s="625">
        <v>2018</v>
      </c>
    </row>
    <row r="29" spans="1:80" s="261" customFormat="1" ht="24.75" customHeight="1">
      <c r="A29" s="629">
        <v>2019</v>
      </c>
      <c r="B29" s="375">
        <v>3076</v>
      </c>
      <c r="C29" s="375">
        <v>2377</v>
      </c>
      <c r="D29" s="375">
        <v>699</v>
      </c>
      <c r="E29" s="375">
        <v>19</v>
      </c>
      <c r="F29" s="375">
        <v>3</v>
      </c>
      <c r="G29" s="375">
        <v>16</v>
      </c>
      <c r="H29" s="375">
        <v>16</v>
      </c>
      <c r="I29" s="375">
        <v>6</v>
      </c>
      <c r="J29" s="375">
        <v>10</v>
      </c>
      <c r="K29" s="375">
        <v>43</v>
      </c>
      <c r="L29" s="375">
        <v>26</v>
      </c>
      <c r="M29" s="375">
        <v>17</v>
      </c>
      <c r="N29" s="375">
        <v>274</v>
      </c>
      <c r="O29" s="375">
        <v>184</v>
      </c>
      <c r="P29" s="375">
        <v>90</v>
      </c>
      <c r="Q29" s="375">
        <v>84</v>
      </c>
      <c r="R29" s="375">
        <v>24</v>
      </c>
      <c r="S29" s="375">
        <v>60</v>
      </c>
      <c r="T29" s="625">
        <v>2019</v>
      </c>
      <c r="U29" s="629">
        <v>2019</v>
      </c>
      <c r="V29" s="375">
        <v>311</v>
      </c>
      <c r="W29" s="375">
        <v>289</v>
      </c>
      <c r="X29" s="375">
        <v>22</v>
      </c>
      <c r="Y29" s="375">
        <v>1148</v>
      </c>
      <c r="Z29" s="375">
        <v>901</v>
      </c>
      <c r="AA29" s="375">
        <v>247</v>
      </c>
      <c r="AB29" s="375">
        <v>0</v>
      </c>
      <c r="AC29" s="375">
        <v>0</v>
      </c>
      <c r="AD29" s="375">
        <v>0</v>
      </c>
      <c r="AE29" s="375">
        <v>157</v>
      </c>
      <c r="AF29" s="375">
        <v>125</v>
      </c>
      <c r="AG29" s="375">
        <v>32</v>
      </c>
      <c r="AH29" s="375">
        <v>120</v>
      </c>
      <c r="AI29" s="375">
        <v>120</v>
      </c>
      <c r="AJ29" s="375">
        <v>0</v>
      </c>
      <c r="AK29" s="375">
        <v>19</v>
      </c>
      <c r="AL29" s="375">
        <v>19</v>
      </c>
      <c r="AM29" s="375">
        <v>0</v>
      </c>
      <c r="AN29" s="625">
        <v>2019</v>
      </c>
      <c r="AO29" s="629">
        <v>2019</v>
      </c>
      <c r="AP29" s="375">
        <v>35</v>
      </c>
      <c r="AQ29" s="375">
        <v>29</v>
      </c>
      <c r="AR29" s="375">
        <v>6</v>
      </c>
      <c r="AS29" s="375">
        <v>1</v>
      </c>
      <c r="AT29" s="375">
        <v>1</v>
      </c>
      <c r="AU29" s="375">
        <v>0</v>
      </c>
      <c r="AV29" s="375">
        <v>0</v>
      </c>
      <c r="AW29" s="375">
        <v>0</v>
      </c>
      <c r="AX29" s="375">
        <v>0</v>
      </c>
      <c r="AY29" s="375">
        <v>13</v>
      </c>
      <c r="AZ29" s="375">
        <v>12</v>
      </c>
      <c r="BA29" s="375">
        <v>1</v>
      </c>
      <c r="BB29" s="375">
        <v>229</v>
      </c>
      <c r="BC29" s="375">
        <v>212</v>
      </c>
      <c r="BD29" s="375">
        <v>17</v>
      </c>
      <c r="BE29" s="375">
        <v>3</v>
      </c>
      <c r="BF29" s="375">
        <v>0</v>
      </c>
      <c r="BG29" s="375">
        <v>3</v>
      </c>
      <c r="BH29" s="625">
        <v>2019</v>
      </c>
      <c r="BI29" s="629">
        <v>2019</v>
      </c>
      <c r="BJ29" s="375">
        <v>0</v>
      </c>
      <c r="BK29" s="375">
        <v>0</v>
      </c>
      <c r="BL29" s="375">
        <v>0</v>
      </c>
      <c r="BM29" s="375">
        <v>0</v>
      </c>
      <c r="BN29" s="375">
        <v>0</v>
      </c>
      <c r="BO29" s="375">
        <v>0</v>
      </c>
      <c r="BP29" s="375">
        <v>4</v>
      </c>
      <c r="BQ29" s="375">
        <v>3</v>
      </c>
      <c r="BR29" s="375">
        <v>1</v>
      </c>
      <c r="BS29" s="375">
        <v>198</v>
      </c>
      <c r="BT29" s="375">
        <v>174</v>
      </c>
      <c r="BU29" s="375">
        <v>24</v>
      </c>
      <c r="BV29" s="375">
        <v>8</v>
      </c>
      <c r="BW29" s="375">
        <v>7</v>
      </c>
      <c r="BX29" s="375">
        <v>1</v>
      </c>
      <c r="BY29" s="375">
        <v>394</v>
      </c>
      <c r="BZ29" s="375">
        <v>242</v>
      </c>
      <c r="CA29" s="375">
        <v>152</v>
      </c>
      <c r="CB29" s="625">
        <v>2019</v>
      </c>
    </row>
    <row r="30" spans="1:80" s="261" customFormat="1" ht="24.75" customHeight="1">
      <c r="A30" s="630">
        <v>2020</v>
      </c>
      <c r="B30" s="465">
        <f>SUM(B31:B46)</f>
        <v>2859</v>
      </c>
      <c r="C30" s="465">
        <f>SUM(C31:C46)</f>
        <v>2221</v>
      </c>
      <c r="D30" s="465">
        <f>SUM(D31:D46)</f>
        <v>638</v>
      </c>
      <c r="E30" s="465">
        <f aca="true" t="shared" si="26" ref="E30:S30">SUM(E31:E46)</f>
        <v>22</v>
      </c>
      <c r="F30" s="465">
        <f t="shared" si="26"/>
        <v>5</v>
      </c>
      <c r="G30" s="465">
        <f t="shared" si="26"/>
        <v>17</v>
      </c>
      <c r="H30" s="465">
        <f t="shared" si="26"/>
        <v>11</v>
      </c>
      <c r="I30" s="465">
        <f t="shared" si="26"/>
        <v>5</v>
      </c>
      <c r="J30" s="465">
        <f t="shared" si="26"/>
        <v>6</v>
      </c>
      <c r="K30" s="465">
        <f t="shared" si="26"/>
        <v>39</v>
      </c>
      <c r="L30" s="465">
        <f t="shared" si="26"/>
        <v>23</v>
      </c>
      <c r="M30" s="465">
        <f t="shared" si="26"/>
        <v>16</v>
      </c>
      <c r="N30" s="465">
        <f t="shared" si="26"/>
        <v>220</v>
      </c>
      <c r="O30" s="465">
        <f t="shared" si="26"/>
        <v>147</v>
      </c>
      <c r="P30" s="465">
        <f t="shared" si="26"/>
        <v>73</v>
      </c>
      <c r="Q30" s="465">
        <f>SUM(Q31:Q46)</f>
        <v>76</v>
      </c>
      <c r="R30" s="465">
        <f t="shared" si="26"/>
        <v>16</v>
      </c>
      <c r="S30" s="465">
        <f t="shared" si="26"/>
        <v>60</v>
      </c>
      <c r="T30" s="631">
        <v>2020</v>
      </c>
      <c r="U30" s="630">
        <v>2020</v>
      </c>
      <c r="V30" s="465">
        <f aca="true" t="shared" si="27" ref="V30:AM30">SUM(V31:V46)</f>
        <v>276</v>
      </c>
      <c r="W30" s="465">
        <f t="shared" si="27"/>
        <v>260</v>
      </c>
      <c r="X30" s="465">
        <f t="shared" si="27"/>
        <v>16</v>
      </c>
      <c r="Y30" s="465">
        <f t="shared" si="27"/>
        <v>1107</v>
      </c>
      <c r="Z30" s="465">
        <f t="shared" si="27"/>
        <v>888</v>
      </c>
      <c r="AA30" s="465">
        <f t="shared" si="27"/>
        <v>219</v>
      </c>
      <c r="AB30" s="465">
        <f t="shared" si="27"/>
        <v>1</v>
      </c>
      <c r="AC30" s="465">
        <f t="shared" si="27"/>
        <v>1</v>
      </c>
      <c r="AD30" s="465">
        <f t="shared" si="27"/>
        <v>0</v>
      </c>
      <c r="AE30" s="465">
        <f t="shared" si="27"/>
        <v>140</v>
      </c>
      <c r="AF30" s="465">
        <f t="shared" si="27"/>
        <v>112</v>
      </c>
      <c r="AG30" s="465">
        <f t="shared" si="27"/>
        <v>28</v>
      </c>
      <c r="AH30" s="465">
        <f t="shared" si="27"/>
        <v>108</v>
      </c>
      <c r="AI30" s="465">
        <f t="shared" si="27"/>
        <v>108</v>
      </c>
      <c r="AJ30" s="465">
        <f t="shared" si="27"/>
        <v>0</v>
      </c>
      <c r="AK30" s="465">
        <f t="shared" si="27"/>
        <v>22</v>
      </c>
      <c r="AL30" s="465">
        <f t="shared" si="27"/>
        <v>22</v>
      </c>
      <c r="AM30" s="465">
        <f t="shared" si="27"/>
        <v>0</v>
      </c>
      <c r="AN30" s="631">
        <v>2020</v>
      </c>
      <c r="AO30" s="630">
        <v>2020</v>
      </c>
      <c r="AP30" s="465">
        <f aca="true" t="shared" si="28" ref="AP30:BG30">SUM(AP31:AP46)</f>
        <v>45</v>
      </c>
      <c r="AQ30" s="465">
        <f t="shared" si="28"/>
        <v>41</v>
      </c>
      <c r="AR30" s="465">
        <f t="shared" si="28"/>
        <v>4</v>
      </c>
      <c r="AS30" s="465">
        <f t="shared" si="28"/>
        <v>1</v>
      </c>
      <c r="AT30" s="465">
        <f t="shared" si="28"/>
        <v>1</v>
      </c>
      <c r="AU30" s="465">
        <f t="shared" si="28"/>
        <v>0</v>
      </c>
      <c r="AV30" s="465">
        <f t="shared" si="28"/>
        <v>48</v>
      </c>
      <c r="AW30" s="465">
        <f t="shared" si="28"/>
        <v>48</v>
      </c>
      <c r="AX30" s="465">
        <f t="shared" si="28"/>
        <v>0</v>
      </c>
      <c r="AY30" s="465">
        <f t="shared" si="28"/>
        <v>14</v>
      </c>
      <c r="AZ30" s="465">
        <f t="shared" si="28"/>
        <v>13</v>
      </c>
      <c r="BA30" s="465">
        <f t="shared" si="28"/>
        <v>1</v>
      </c>
      <c r="BB30" s="465">
        <f t="shared" si="28"/>
        <v>238</v>
      </c>
      <c r="BC30" s="465">
        <f t="shared" si="28"/>
        <v>220</v>
      </c>
      <c r="BD30" s="465">
        <f t="shared" si="28"/>
        <v>18</v>
      </c>
      <c r="BE30" s="465">
        <f t="shared" si="28"/>
        <v>4</v>
      </c>
      <c r="BF30" s="465">
        <f t="shared" si="28"/>
        <v>0</v>
      </c>
      <c r="BG30" s="465">
        <f t="shared" si="28"/>
        <v>4</v>
      </c>
      <c r="BH30" s="631">
        <v>2020</v>
      </c>
      <c r="BI30" s="630">
        <v>2020</v>
      </c>
      <c r="BJ30" s="465">
        <f aca="true" t="shared" si="29" ref="BJ30:CA30">SUM(BJ31:BJ46)</f>
        <v>1</v>
      </c>
      <c r="BK30" s="465">
        <f t="shared" si="29"/>
        <v>0</v>
      </c>
      <c r="BL30" s="465">
        <f t="shared" si="29"/>
        <v>1</v>
      </c>
      <c r="BM30" s="465">
        <f t="shared" si="29"/>
        <v>7</v>
      </c>
      <c r="BN30" s="465">
        <f t="shared" si="29"/>
        <v>2</v>
      </c>
      <c r="BO30" s="465">
        <f t="shared" si="29"/>
        <v>5</v>
      </c>
      <c r="BP30" s="465">
        <f t="shared" si="29"/>
        <v>5</v>
      </c>
      <c r="BQ30" s="465">
        <f t="shared" si="29"/>
        <v>4</v>
      </c>
      <c r="BR30" s="465">
        <f t="shared" si="29"/>
        <v>1</v>
      </c>
      <c r="BS30" s="465">
        <f t="shared" si="29"/>
        <v>178</v>
      </c>
      <c r="BT30" s="465">
        <f t="shared" si="29"/>
        <v>150</v>
      </c>
      <c r="BU30" s="465">
        <f t="shared" si="29"/>
        <v>28</v>
      </c>
      <c r="BV30" s="465">
        <f t="shared" si="29"/>
        <v>7</v>
      </c>
      <c r="BW30" s="465">
        <f t="shared" si="29"/>
        <v>6</v>
      </c>
      <c r="BX30" s="465">
        <f t="shared" si="29"/>
        <v>1</v>
      </c>
      <c r="BY30" s="465">
        <f t="shared" si="29"/>
        <v>289</v>
      </c>
      <c r="BZ30" s="465">
        <f t="shared" si="29"/>
        <v>149</v>
      </c>
      <c r="CA30" s="465">
        <f t="shared" si="29"/>
        <v>140</v>
      </c>
      <c r="CB30" s="631">
        <v>2020</v>
      </c>
    </row>
    <row r="31" spans="1:80" s="12" customFormat="1" ht="22.5" customHeight="1">
      <c r="A31" s="587" t="s">
        <v>138</v>
      </c>
      <c r="B31" s="375">
        <f>C31+D31</f>
        <v>157</v>
      </c>
      <c r="C31" s="375">
        <f>SUM(F31,I31,L31,O31,R31,W31,Z31,AC31,AF31,AI31,AL31,AQ31,AT31,AW31,AZ31,BC31,BF31,BK31,BN31,BQ31,BT31,BW31,BZ31)</f>
        <v>132</v>
      </c>
      <c r="D31" s="375">
        <f aca="true" t="shared" si="30" ref="D31:D46">SUM(G31,J31,M31,P31,S31,X31,AA31,AD31,AG31,AJ31,AM31,AR31,AU31,AX31,BA31,BD31,BG31,BL31,BO31,BR31,BU31,BX31,CA31)</f>
        <v>25</v>
      </c>
      <c r="E31" s="375">
        <f aca="true" t="shared" si="31" ref="E31:E36">F31+G31</f>
        <v>0</v>
      </c>
      <c r="F31" s="375">
        <v>0</v>
      </c>
      <c r="G31" s="375">
        <v>0</v>
      </c>
      <c r="H31" s="375">
        <f aca="true" t="shared" si="32" ref="H31:H36">I31+J31</f>
        <v>1</v>
      </c>
      <c r="I31" s="375">
        <v>0</v>
      </c>
      <c r="J31" s="375">
        <v>1</v>
      </c>
      <c r="K31" s="375">
        <f aca="true" t="shared" si="33" ref="K31:K36">L31+M31</f>
        <v>7</v>
      </c>
      <c r="L31" s="375">
        <v>5</v>
      </c>
      <c r="M31" s="375">
        <v>2</v>
      </c>
      <c r="N31" s="375">
        <f aca="true" t="shared" si="34" ref="N31:N36">O31+P31</f>
        <v>1</v>
      </c>
      <c r="O31" s="375">
        <v>0</v>
      </c>
      <c r="P31" s="375">
        <v>1</v>
      </c>
      <c r="Q31" s="375">
        <f aca="true" t="shared" si="35" ref="Q31:Q36">R31+S31</f>
        <v>0</v>
      </c>
      <c r="R31" s="375">
        <v>0</v>
      </c>
      <c r="S31" s="375">
        <v>0</v>
      </c>
      <c r="T31" s="626" t="s">
        <v>106</v>
      </c>
      <c r="U31" s="587" t="s">
        <v>138</v>
      </c>
      <c r="V31" s="375">
        <f aca="true" t="shared" si="36" ref="V31:V36">W31+X31</f>
        <v>19</v>
      </c>
      <c r="W31" s="375">
        <v>19</v>
      </c>
      <c r="X31" s="375">
        <v>0</v>
      </c>
      <c r="Y31" s="375">
        <f aca="true" t="shared" si="37" ref="Y31:Y36">Z31+AA31</f>
        <v>52</v>
      </c>
      <c r="Z31" s="375">
        <v>37</v>
      </c>
      <c r="AA31" s="375">
        <v>15</v>
      </c>
      <c r="AB31" s="375">
        <f aca="true" t="shared" si="38" ref="AB31:AB36">AC31+AD31</f>
        <v>0</v>
      </c>
      <c r="AC31" s="375">
        <v>0</v>
      </c>
      <c r="AD31" s="375">
        <v>0</v>
      </c>
      <c r="AE31" s="375">
        <f aca="true" t="shared" si="39" ref="AE31:AE36">AF31+AG31</f>
        <v>2</v>
      </c>
      <c r="AF31" s="375">
        <v>1</v>
      </c>
      <c r="AG31" s="375">
        <v>1</v>
      </c>
      <c r="AH31" s="375">
        <f aca="true" t="shared" si="40" ref="AH31:AH36">AI31+AJ31</f>
        <v>21</v>
      </c>
      <c r="AI31" s="375">
        <v>21</v>
      </c>
      <c r="AJ31" s="375">
        <v>0</v>
      </c>
      <c r="AK31" s="375">
        <f aca="true" t="shared" si="41" ref="AK31:AK36">AL31+AM31</f>
        <v>0</v>
      </c>
      <c r="AL31" s="375">
        <v>0</v>
      </c>
      <c r="AM31" s="375">
        <v>0</v>
      </c>
      <c r="AN31" s="626" t="s">
        <v>106</v>
      </c>
      <c r="AO31" s="587" t="s">
        <v>138</v>
      </c>
      <c r="AP31" s="375">
        <f aca="true" t="shared" si="42" ref="AP31:AP36">AQ31+AR31</f>
        <v>0</v>
      </c>
      <c r="AQ31" s="375">
        <v>0</v>
      </c>
      <c r="AR31" s="375">
        <v>0</v>
      </c>
      <c r="AS31" s="375">
        <f aca="true" t="shared" si="43" ref="AS31:AS36">AT31+AU31</f>
        <v>0</v>
      </c>
      <c r="AT31" s="375">
        <v>0</v>
      </c>
      <c r="AU31" s="375">
        <v>0</v>
      </c>
      <c r="AV31" s="375">
        <f aca="true" t="shared" si="44" ref="AV31:AV36">AW31+AX31</f>
        <v>15</v>
      </c>
      <c r="AW31" s="375">
        <v>15</v>
      </c>
      <c r="AX31" s="375">
        <v>0</v>
      </c>
      <c r="AY31" s="375">
        <f aca="true" t="shared" si="45" ref="AY31:AY36">AZ31+BA31</f>
        <v>1</v>
      </c>
      <c r="AZ31" s="375">
        <v>1</v>
      </c>
      <c r="BA31" s="375">
        <v>0</v>
      </c>
      <c r="BB31" s="375">
        <f aca="true" t="shared" si="46" ref="BB31:BB36">BC31+BD31</f>
        <v>11</v>
      </c>
      <c r="BC31" s="375">
        <v>11</v>
      </c>
      <c r="BD31" s="375">
        <v>0</v>
      </c>
      <c r="BE31" s="375">
        <f aca="true" t="shared" si="47" ref="BE31:BE36">BF31+BG31</f>
        <v>2</v>
      </c>
      <c r="BF31" s="375">
        <v>0</v>
      </c>
      <c r="BG31" s="375">
        <v>2</v>
      </c>
      <c r="BH31" s="626" t="s">
        <v>106</v>
      </c>
      <c r="BI31" s="587" t="s">
        <v>138</v>
      </c>
      <c r="BJ31" s="375">
        <f aca="true" t="shared" si="48" ref="BJ31:BJ36">BK31+BL31</f>
        <v>0</v>
      </c>
      <c r="BK31" s="375">
        <v>0</v>
      </c>
      <c r="BL31" s="375">
        <v>0</v>
      </c>
      <c r="BM31" s="375">
        <f aca="true" t="shared" si="49" ref="BM31:BM36">BN31+BO31</f>
        <v>0</v>
      </c>
      <c r="BN31" s="375">
        <v>0</v>
      </c>
      <c r="BO31" s="375">
        <v>0</v>
      </c>
      <c r="BP31" s="375">
        <f aca="true" t="shared" si="50" ref="BP31:BP36">BQ31+BR31</f>
        <v>1</v>
      </c>
      <c r="BQ31" s="375">
        <v>1</v>
      </c>
      <c r="BR31" s="375">
        <v>0</v>
      </c>
      <c r="BS31" s="375">
        <f aca="true" t="shared" si="51" ref="BS31:BS36">BT31+BU31</f>
        <v>10</v>
      </c>
      <c r="BT31" s="375">
        <v>10</v>
      </c>
      <c r="BU31" s="375">
        <v>0</v>
      </c>
      <c r="BV31" s="375">
        <f aca="true" t="shared" si="52" ref="BV31:BV36">BW31+BX31</f>
        <v>0</v>
      </c>
      <c r="BW31" s="375">
        <v>0</v>
      </c>
      <c r="BX31" s="375">
        <v>0</v>
      </c>
      <c r="BY31" s="375">
        <f aca="true" t="shared" si="53" ref="BY31:BY36">BZ31+CA31</f>
        <v>14</v>
      </c>
      <c r="BZ31" s="850">
        <v>11</v>
      </c>
      <c r="CA31" s="850">
        <v>3</v>
      </c>
      <c r="CB31" s="626" t="s">
        <v>106</v>
      </c>
    </row>
    <row r="32" spans="1:80" s="12" customFormat="1" ht="22.5" customHeight="1">
      <c r="A32" s="587" t="s">
        <v>139</v>
      </c>
      <c r="B32" s="375">
        <f aca="true" t="shared" si="54" ref="B32:B41">C32+D32</f>
        <v>152</v>
      </c>
      <c r="C32" s="375">
        <f aca="true" t="shared" si="55" ref="C32:C46">SUM(F32,I32,L32,O32,R32,W32,Z32,AC32,AF32,AI32,AL32,AQ32,AT32,AW32,AZ32,BC32,BF32,BK32,BN32,BQ32,BT32,BW32,BZ32)</f>
        <v>122</v>
      </c>
      <c r="D32" s="375">
        <f t="shared" si="30"/>
        <v>30</v>
      </c>
      <c r="E32" s="375">
        <f t="shared" si="31"/>
        <v>1</v>
      </c>
      <c r="F32" s="375">
        <v>0</v>
      </c>
      <c r="G32" s="375">
        <v>1</v>
      </c>
      <c r="H32" s="375">
        <f t="shared" si="32"/>
        <v>1</v>
      </c>
      <c r="I32" s="375">
        <v>1</v>
      </c>
      <c r="J32" s="375">
        <v>0</v>
      </c>
      <c r="K32" s="375">
        <f t="shared" si="33"/>
        <v>0</v>
      </c>
      <c r="L32" s="375">
        <v>0</v>
      </c>
      <c r="M32" s="375">
        <v>0</v>
      </c>
      <c r="N32" s="375">
        <f t="shared" si="34"/>
        <v>4</v>
      </c>
      <c r="O32" s="375">
        <v>2</v>
      </c>
      <c r="P32" s="375">
        <v>2</v>
      </c>
      <c r="Q32" s="375">
        <f t="shared" si="35"/>
        <v>5</v>
      </c>
      <c r="R32" s="375">
        <v>1</v>
      </c>
      <c r="S32" s="375">
        <v>4</v>
      </c>
      <c r="T32" s="627" t="s">
        <v>41</v>
      </c>
      <c r="U32" s="587" t="s">
        <v>139</v>
      </c>
      <c r="V32" s="375">
        <f t="shared" si="36"/>
        <v>24</v>
      </c>
      <c r="W32" s="375">
        <v>15</v>
      </c>
      <c r="X32" s="375">
        <v>9</v>
      </c>
      <c r="Y32" s="375">
        <f t="shared" si="37"/>
        <v>64</v>
      </c>
      <c r="Z32" s="375">
        <v>56</v>
      </c>
      <c r="AA32" s="375">
        <v>8</v>
      </c>
      <c r="AB32" s="375">
        <f t="shared" si="38"/>
        <v>0</v>
      </c>
      <c r="AC32" s="375">
        <v>0</v>
      </c>
      <c r="AD32" s="375">
        <v>0</v>
      </c>
      <c r="AE32" s="375">
        <f t="shared" si="39"/>
        <v>15</v>
      </c>
      <c r="AF32" s="375">
        <v>11</v>
      </c>
      <c r="AG32" s="375">
        <v>4</v>
      </c>
      <c r="AH32" s="375">
        <f t="shared" si="40"/>
        <v>16</v>
      </c>
      <c r="AI32" s="375">
        <v>16</v>
      </c>
      <c r="AJ32" s="375">
        <v>0</v>
      </c>
      <c r="AK32" s="375">
        <f t="shared" si="41"/>
        <v>2</v>
      </c>
      <c r="AL32" s="375">
        <v>2</v>
      </c>
      <c r="AM32" s="375">
        <v>0</v>
      </c>
      <c r="AN32" s="627" t="s">
        <v>41</v>
      </c>
      <c r="AO32" s="587" t="s">
        <v>139</v>
      </c>
      <c r="AP32" s="375">
        <f t="shared" si="42"/>
        <v>17</v>
      </c>
      <c r="AQ32" s="375">
        <v>16</v>
      </c>
      <c r="AR32" s="375">
        <v>1</v>
      </c>
      <c r="AS32" s="375">
        <f t="shared" si="43"/>
        <v>0</v>
      </c>
      <c r="AT32" s="375">
        <v>0</v>
      </c>
      <c r="AU32" s="375">
        <v>0</v>
      </c>
      <c r="AV32" s="375">
        <f t="shared" si="44"/>
        <v>0</v>
      </c>
      <c r="AW32" s="375">
        <v>0</v>
      </c>
      <c r="AX32" s="375">
        <v>0</v>
      </c>
      <c r="AY32" s="375">
        <f t="shared" si="45"/>
        <v>0</v>
      </c>
      <c r="AZ32" s="375">
        <v>0</v>
      </c>
      <c r="BA32" s="375">
        <v>0</v>
      </c>
      <c r="BB32" s="375">
        <f t="shared" si="46"/>
        <v>0</v>
      </c>
      <c r="BC32" s="375">
        <v>0</v>
      </c>
      <c r="BD32" s="375">
        <v>0</v>
      </c>
      <c r="BE32" s="375">
        <f t="shared" si="47"/>
        <v>0</v>
      </c>
      <c r="BF32" s="375">
        <v>0</v>
      </c>
      <c r="BG32" s="375">
        <v>0</v>
      </c>
      <c r="BH32" s="627" t="s">
        <v>41</v>
      </c>
      <c r="BI32" s="587" t="s">
        <v>139</v>
      </c>
      <c r="BJ32" s="375">
        <f t="shared" si="48"/>
        <v>0</v>
      </c>
      <c r="BK32" s="375">
        <v>0</v>
      </c>
      <c r="BL32" s="375">
        <v>0</v>
      </c>
      <c r="BM32" s="375">
        <f t="shared" si="49"/>
        <v>0</v>
      </c>
      <c r="BN32" s="375">
        <v>0</v>
      </c>
      <c r="BO32" s="375">
        <v>0</v>
      </c>
      <c r="BP32" s="375">
        <f t="shared" si="50"/>
        <v>0</v>
      </c>
      <c r="BQ32" s="375">
        <v>0</v>
      </c>
      <c r="BR32" s="375">
        <v>0</v>
      </c>
      <c r="BS32" s="375">
        <f t="shared" si="51"/>
        <v>0</v>
      </c>
      <c r="BT32" s="375">
        <v>0</v>
      </c>
      <c r="BU32" s="375">
        <v>0</v>
      </c>
      <c r="BV32" s="375">
        <f t="shared" si="52"/>
        <v>0</v>
      </c>
      <c r="BW32" s="375">
        <v>0</v>
      </c>
      <c r="BX32" s="375">
        <v>0</v>
      </c>
      <c r="BY32" s="375">
        <f t="shared" si="53"/>
        <v>3</v>
      </c>
      <c r="BZ32" s="632">
        <v>2</v>
      </c>
      <c r="CA32" s="375">
        <v>1</v>
      </c>
      <c r="CB32" s="627" t="s">
        <v>41</v>
      </c>
    </row>
    <row r="33" spans="1:80" s="12" customFormat="1" ht="22.5" customHeight="1">
      <c r="A33" s="587" t="s">
        <v>140</v>
      </c>
      <c r="B33" s="375">
        <f t="shared" si="54"/>
        <v>233</v>
      </c>
      <c r="C33" s="375">
        <f t="shared" si="55"/>
        <v>197</v>
      </c>
      <c r="D33" s="375">
        <f t="shared" si="30"/>
        <v>36</v>
      </c>
      <c r="E33" s="375">
        <f t="shared" si="31"/>
        <v>1</v>
      </c>
      <c r="F33" s="375">
        <v>0</v>
      </c>
      <c r="G33" s="375">
        <v>1</v>
      </c>
      <c r="H33" s="375">
        <f t="shared" si="32"/>
        <v>0</v>
      </c>
      <c r="I33" s="375">
        <v>0</v>
      </c>
      <c r="J33" s="375">
        <v>0</v>
      </c>
      <c r="K33" s="375">
        <f t="shared" si="33"/>
        <v>0</v>
      </c>
      <c r="L33" s="375">
        <v>0</v>
      </c>
      <c r="M33" s="375">
        <v>0</v>
      </c>
      <c r="N33" s="375">
        <f t="shared" si="34"/>
        <v>12</v>
      </c>
      <c r="O33" s="375">
        <v>12</v>
      </c>
      <c r="P33" s="375">
        <v>0</v>
      </c>
      <c r="Q33" s="375">
        <f t="shared" si="35"/>
        <v>11</v>
      </c>
      <c r="R33" s="375">
        <v>7</v>
      </c>
      <c r="S33" s="375">
        <v>4</v>
      </c>
      <c r="T33" s="627" t="s">
        <v>42</v>
      </c>
      <c r="U33" s="587" t="s">
        <v>140</v>
      </c>
      <c r="V33" s="375">
        <f t="shared" si="36"/>
        <v>29</v>
      </c>
      <c r="W33" s="375">
        <v>27</v>
      </c>
      <c r="X33" s="375">
        <v>2</v>
      </c>
      <c r="Y33" s="375">
        <f t="shared" si="37"/>
        <v>50</v>
      </c>
      <c r="Z33" s="375">
        <v>32</v>
      </c>
      <c r="AA33" s="375">
        <v>18</v>
      </c>
      <c r="AB33" s="375">
        <f t="shared" si="38"/>
        <v>1</v>
      </c>
      <c r="AC33" s="375">
        <v>1</v>
      </c>
      <c r="AD33" s="375">
        <v>0</v>
      </c>
      <c r="AE33" s="375">
        <f t="shared" si="39"/>
        <v>1</v>
      </c>
      <c r="AF33" s="375">
        <v>1</v>
      </c>
      <c r="AG33" s="375">
        <v>0</v>
      </c>
      <c r="AH33" s="375">
        <f t="shared" si="40"/>
        <v>25</v>
      </c>
      <c r="AI33" s="375">
        <v>25</v>
      </c>
      <c r="AJ33" s="375">
        <v>0</v>
      </c>
      <c r="AK33" s="375">
        <f t="shared" si="41"/>
        <v>20</v>
      </c>
      <c r="AL33" s="375">
        <v>20</v>
      </c>
      <c r="AM33" s="375">
        <v>0</v>
      </c>
      <c r="AN33" s="627" t="s">
        <v>42</v>
      </c>
      <c r="AO33" s="587" t="s">
        <v>140</v>
      </c>
      <c r="AP33" s="375">
        <f t="shared" si="42"/>
        <v>14</v>
      </c>
      <c r="AQ33" s="375">
        <v>14</v>
      </c>
      <c r="AR33" s="375">
        <v>0</v>
      </c>
      <c r="AS33" s="375">
        <f t="shared" si="43"/>
        <v>0</v>
      </c>
      <c r="AT33" s="375">
        <v>0</v>
      </c>
      <c r="AU33" s="375">
        <v>0</v>
      </c>
      <c r="AV33" s="375">
        <f t="shared" si="44"/>
        <v>8</v>
      </c>
      <c r="AW33" s="375">
        <v>8</v>
      </c>
      <c r="AX33" s="375">
        <v>0</v>
      </c>
      <c r="AY33" s="375">
        <f t="shared" si="45"/>
        <v>4</v>
      </c>
      <c r="AZ33" s="375">
        <v>4</v>
      </c>
      <c r="BA33" s="375">
        <v>0</v>
      </c>
      <c r="BB33" s="375">
        <f t="shared" si="46"/>
        <v>30</v>
      </c>
      <c r="BC33" s="375">
        <v>25</v>
      </c>
      <c r="BD33" s="375">
        <v>5</v>
      </c>
      <c r="BE33" s="375">
        <f t="shared" si="47"/>
        <v>0</v>
      </c>
      <c r="BF33" s="375">
        <v>0</v>
      </c>
      <c r="BG33" s="375">
        <v>0</v>
      </c>
      <c r="BH33" s="627" t="s">
        <v>42</v>
      </c>
      <c r="BI33" s="587" t="s">
        <v>140</v>
      </c>
      <c r="BJ33" s="375">
        <f t="shared" si="48"/>
        <v>0</v>
      </c>
      <c r="BK33" s="375">
        <v>0</v>
      </c>
      <c r="BL33" s="375">
        <v>0</v>
      </c>
      <c r="BM33" s="375">
        <f t="shared" si="49"/>
        <v>0</v>
      </c>
      <c r="BN33" s="375">
        <v>0</v>
      </c>
      <c r="BO33" s="375">
        <v>0</v>
      </c>
      <c r="BP33" s="375">
        <f t="shared" si="50"/>
        <v>0</v>
      </c>
      <c r="BQ33" s="375">
        <v>0</v>
      </c>
      <c r="BR33" s="375">
        <v>0</v>
      </c>
      <c r="BS33" s="375">
        <f t="shared" si="51"/>
        <v>13</v>
      </c>
      <c r="BT33" s="375">
        <v>12</v>
      </c>
      <c r="BU33" s="375">
        <v>1</v>
      </c>
      <c r="BV33" s="375">
        <f t="shared" si="52"/>
        <v>0</v>
      </c>
      <c r="BW33" s="375">
        <v>0</v>
      </c>
      <c r="BX33" s="375">
        <v>0</v>
      </c>
      <c r="BY33" s="375">
        <f t="shared" si="53"/>
        <v>14</v>
      </c>
      <c r="BZ33" s="632">
        <v>9</v>
      </c>
      <c r="CA33" s="632">
        <v>5</v>
      </c>
      <c r="CB33" s="627" t="s">
        <v>42</v>
      </c>
    </row>
    <row r="34" spans="1:80" s="12" customFormat="1" ht="22.5" customHeight="1">
      <c r="A34" s="587" t="s">
        <v>141</v>
      </c>
      <c r="B34" s="375">
        <f t="shared" si="54"/>
        <v>501</v>
      </c>
      <c r="C34" s="375">
        <f t="shared" si="55"/>
        <v>474</v>
      </c>
      <c r="D34" s="375">
        <f t="shared" si="30"/>
        <v>27</v>
      </c>
      <c r="E34" s="375">
        <f t="shared" si="31"/>
        <v>1</v>
      </c>
      <c r="F34" s="375">
        <v>1</v>
      </c>
      <c r="G34" s="375">
        <v>0</v>
      </c>
      <c r="H34" s="375">
        <f t="shared" si="32"/>
        <v>0</v>
      </c>
      <c r="I34" s="375">
        <v>0</v>
      </c>
      <c r="J34" s="375">
        <v>0</v>
      </c>
      <c r="K34" s="375">
        <f t="shared" si="33"/>
        <v>0</v>
      </c>
      <c r="L34" s="375">
        <v>0</v>
      </c>
      <c r="M34" s="375">
        <v>0</v>
      </c>
      <c r="N34" s="375">
        <f t="shared" si="34"/>
        <v>60</v>
      </c>
      <c r="O34" s="375">
        <v>59</v>
      </c>
      <c r="P34" s="375">
        <v>1</v>
      </c>
      <c r="Q34" s="375">
        <f t="shared" si="35"/>
        <v>7</v>
      </c>
      <c r="R34" s="375">
        <v>3</v>
      </c>
      <c r="S34" s="375">
        <v>4</v>
      </c>
      <c r="T34" s="627" t="s">
        <v>107</v>
      </c>
      <c r="U34" s="587" t="s">
        <v>141</v>
      </c>
      <c r="V34" s="375">
        <f t="shared" si="36"/>
        <v>83</v>
      </c>
      <c r="W34" s="375">
        <v>83</v>
      </c>
      <c r="X34" s="375">
        <v>0</v>
      </c>
      <c r="Y34" s="375">
        <f t="shared" si="37"/>
        <v>289</v>
      </c>
      <c r="Z34" s="375">
        <v>274</v>
      </c>
      <c r="AA34" s="633">
        <v>15</v>
      </c>
      <c r="AB34" s="375">
        <f t="shared" si="38"/>
        <v>0</v>
      </c>
      <c r="AC34" s="375">
        <v>0</v>
      </c>
      <c r="AD34" s="375">
        <v>0</v>
      </c>
      <c r="AE34" s="375">
        <f t="shared" si="39"/>
        <v>26</v>
      </c>
      <c r="AF34" s="375">
        <v>24</v>
      </c>
      <c r="AG34" s="375">
        <v>2</v>
      </c>
      <c r="AH34" s="375">
        <f t="shared" si="40"/>
        <v>13</v>
      </c>
      <c r="AI34" s="375">
        <v>13</v>
      </c>
      <c r="AJ34" s="375">
        <v>0</v>
      </c>
      <c r="AK34" s="375">
        <f t="shared" si="41"/>
        <v>0</v>
      </c>
      <c r="AL34" s="375">
        <v>0</v>
      </c>
      <c r="AM34" s="375">
        <v>0</v>
      </c>
      <c r="AN34" s="627" t="s">
        <v>107</v>
      </c>
      <c r="AO34" s="587" t="s">
        <v>141</v>
      </c>
      <c r="AP34" s="375">
        <f t="shared" si="42"/>
        <v>0</v>
      </c>
      <c r="AQ34" s="375">
        <v>0</v>
      </c>
      <c r="AR34" s="375">
        <v>0</v>
      </c>
      <c r="AS34" s="375">
        <f t="shared" si="43"/>
        <v>0</v>
      </c>
      <c r="AT34" s="375">
        <v>0</v>
      </c>
      <c r="AU34" s="375">
        <v>0</v>
      </c>
      <c r="AV34" s="375">
        <f t="shared" si="44"/>
        <v>2</v>
      </c>
      <c r="AW34" s="375">
        <v>2</v>
      </c>
      <c r="AX34" s="375">
        <v>0</v>
      </c>
      <c r="AY34" s="375">
        <f t="shared" si="45"/>
        <v>0</v>
      </c>
      <c r="AZ34" s="375">
        <v>0</v>
      </c>
      <c r="BA34" s="375">
        <v>0</v>
      </c>
      <c r="BB34" s="375">
        <f t="shared" si="46"/>
        <v>4</v>
      </c>
      <c r="BC34" s="375">
        <v>4</v>
      </c>
      <c r="BD34" s="375">
        <v>0</v>
      </c>
      <c r="BE34" s="375">
        <f t="shared" si="47"/>
        <v>0</v>
      </c>
      <c r="BF34" s="375">
        <v>0</v>
      </c>
      <c r="BG34" s="375">
        <v>0</v>
      </c>
      <c r="BH34" s="627" t="s">
        <v>107</v>
      </c>
      <c r="BI34" s="587" t="s">
        <v>141</v>
      </c>
      <c r="BJ34" s="375">
        <f t="shared" si="48"/>
        <v>0</v>
      </c>
      <c r="BK34" s="375">
        <v>0</v>
      </c>
      <c r="BL34" s="375">
        <v>0</v>
      </c>
      <c r="BM34" s="375">
        <f t="shared" si="49"/>
        <v>0</v>
      </c>
      <c r="BN34" s="375">
        <v>0</v>
      </c>
      <c r="BO34" s="375">
        <v>0</v>
      </c>
      <c r="BP34" s="375">
        <f t="shared" si="50"/>
        <v>0</v>
      </c>
      <c r="BQ34" s="375">
        <v>0</v>
      </c>
      <c r="BR34" s="375">
        <v>0</v>
      </c>
      <c r="BS34" s="375">
        <f t="shared" si="51"/>
        <v>3</v>
      </c>
      <c r="BT34" s="375">
        <v>2</v>
      </c>
      <c r="BU34" s="375">
        <v>1</v>
      </c>
      <c r="BV34" s="375">
        <f t="shared" si="52"/>
        <v>0</v>
      </c>
      <c r="BW34" s="375">
        <v>0</v>
      </c>
      <c r="BX34" s="375">
        <v>0</v>
      </c>
      <c r="BY34" s="375">
        <f t="shared" si="53"/>
        <v>13</v>
      </c>
      <c r="BZ34" s="632">
        <v>9</v>
      </c>
      <c r="CA34" s="632">
        <v>4</v>
      </c>
      <c r="CB34" s="627" t="s">
        <v>107</v>
      </c>
    </row>
    <row r="35" spans="1:80" s="12" customFormat="1" ht="22.5" customHeight="1">
      <c r="A35" s="587" t="s">
        <v>142</v>
      </c>
      <c r="B35" s="375">
        <f t="shared" si="54"/>
        <v>354</v>
      </c>
      <c r="C35" s="375">
        <f t="shared" si="55"/>
        <v>326</v>
      </c>
      <c r="D35" s="375">
        <f t="shared" si="30"/>
        <v>28</v>
      </c>
      <c r="E35" s="375">
        <f t="shared" si="31"/>
        <v>0</v>
      </c>
      <c r="F35" s="375">
        <v>0</v>
      </c>
      <c r="G35" s="375">
        <v>0</v>
      </c>
      <c r="H35" s="375">
        <f t="shared" si="32"/>
        <v>0</v>
      </c>
      <c r="I35" s="375">
        <v>0</v>
      </c>
      <c r="J35" s="375">
        <v>0</v>
      </c>
      <c r="K35" s="375">
        <f t="shared" si="33"/>
        <v>0</v>
      </c>
      <c r="L35" s="375">
        <v>0</v>
      </c>
      <c r="M35" s="375">
        <v>0</v>
      </c>
      <c r="N35" s="375">
        <f t="shared" si="34"/>
        <v>1</v>
      </c>
      <c r="O35" s="375">
        <v>1</v>
      </c>
      <c r="P35" s="375">
        <v>0</v>
      </c>
      <c r="Q35" s="375">
        <f t="shared" si="35"/>
        <v>3</v>
      </c>
      <c r="R35" s="375">
        <v>1</v>
      </c>
      <c r="S35" s="375">
        <v>2</v>
      </c>
      <c r="T35" s="627" t="s">
        <v>26</v>
      </c>
      <c r="U35" s="587" t="s">
        <v>142</v>
      </c>
      <c r="V35" s="375">
        <f t="shared" si="36"/>
        <v>9</v>
      </c>
      <c r="W35" s="375">
        <v>9</v>
      </c>
      <c r="X35" s="375">
        <v>0</v>
      </c>
      <c r="Y35" s="375">
        <f t="shared" si="37"/>
        <v>52</v>
      </c>
      <c r="Z35" s="375">
        <v>45</v>
      </c>
      <c r="AA35" s="375">
        <v>7</v>
      </c>
      <c r="AB35" s="375">
        <f t="shared" si="38"/>
        <v>0</v>
      </c>
      <c r="AC35" s="375">
        <v>0</v>
      </c>
      <c r="AD35" s="375">
        <v>0</v>
      </c>
      <c r="AE35" s="375">
        <f t="shared" si="39"/>
        <v>25</v>
      </c>
      <c r="AF35" s="375">
        <v>21</v>
      </c>
      <c r="AG35" s="375">
        <v>4</v>
      </c>
      <c r="AH35" s="375">
        <f t="shared" si="40"/>
        <v>0</v>
      </c>
      <c r="AI35" s="375">
        <v>0</v>
      </c>
      <c r="AJ35" s="375">
        <v>0</v>
      </c>
      <c r="AK35" s="375">
        <f t="shared" si="41"/>
        <v>0</v>
      </c>
      <c r="AL35" s="375">
        <v>0</v>
      </c>
      <c r="AM35" s="375">
        <v>0</v>
      </c>
      <c r="AN35" s="627" t="s">
        <v>26</v>
      </c>
      <c r="AO35" s="587" t="s">
        <v>142</v>
      </c>
      <c r="AP35" s="375">
        <f t="shared" si="42"/>
        <v>2</v>
      </c>
      <c r="AQ35" s="375">
        <v>2</v>
      </c>
      <c r="AR35" s="375">
        <v>0</v>
      </c>
      <c r="AS35" s="375">
        <f t="shared" si="43"/>
        <v>0</v>
      </c>
      <c r="AT35" s="375">
        <v>0</v>
      </c>
      <c r="AU35" s="375">
        <v>0</v>
      </c>
      <c r="AV35" s="375">
        <f t="shared" si="44"/>
        <v>15</v>
      </c>
      <c r="AW35" s="375">
        <v>15</v>
      </c>
      <c r="AX35" s="375">
        <v>0</v>
      </c>
      <c r="AY35" s="375">
        <f t="shared" si="45"/>
        <v>2</v>
      </c>
      <c r="AZ35" s="375">
        <v>1</v>
      </c>
      <c r="BA35" s="375">
        <v>1</v>
      </c>
      <c r="BB35" s="375">
        <f t="shared" si="46"/>
        <v>136</v>
      </c>
      <c r="BC35" s="375">
        <v>136</v>
      </c>
      <c r="BD35" s="375">
        <v>0</v>
      </c>
      <c r="BE35" s="375">
        <f t="shared" si="47"/>
        <v>0</v>
      </c>
      <c r="BF35" s="375">
        <v>0</v>
      </c>
      <c r="BG35" s="375">
        <v>0</v>
      </c>
      <c r="BH35" s="627" t="s">
        <v>26</v>
      </c>
      <c r="BI35" s="587" t="s">
        <v>142</v>
      </c>
      <c r="BJ35" s="375">
        <f t="shared" si="48"/>
        <v>0</v>
      </c>
      <c r="BK35" s="375">
        <v>0</v>
      </c>
      <c r="BL35" s="375">
        <v>0</v>
      </c>
      <c r="BM35" s="375">
        <f t="shared" si="49"/>
        <v>0</v>
      </c>
      <c r="BN35" s="375">
        <v>0</v>
      </c>
      <c r="BO35" s="375">
        <v>0</v>
      </c>
      <c r="BP35" s="375">
        <f t="shared" si="50"/>
        <v>0</v>
      </c>
      <c r="BQ35" s="375">
        <v>0</v>
      </c>
      <c r="BR35" s="375">
        <v>0</v>
      </c>
      <c r="BS35" s="375">
        <f t="shared" si="51"/>
        <v>103</v>
      </c>
      <c r="BT35" s="375">
        <v>92</v>
      </c>
      <c r="BU35" s="375">
        <v>11</v>
      </c>
      <c r="BV35" s="375">
        <f t="shared" si="52"/>
        <v>0</v>
      </c>
      <c r="BW35" s="375">
        <v>0</v>
      </c>
      <c r="BX35" s="375">
        <v>0</v>
      </c>
      <c r="BY35" s="375">
        <f t="shared" si="53"/>
        <v>6</v>
      </c>
      <c r="BZ35" s="632">
        <v>3</v>
      </c>
      <c r="CA35" s="632">
        <v>3</v>
      </c>
      <c r="CB35" s="627" t="s">
        <v>26</v>
      </c>
    </row>
    <row r="36" spans="1:80" s="12" customFormat="1" ht="22.5" customHeight="1">
      <c r="A36" s="587" t="s">
        <v>143</v>
      </c>
      <c r="B36" s="375">
        <f t="shared" si="54"/>
        <v>88</v>
      </c>
      <c r="C36" s="375">
        <f t="shared" si="55"/>
        <v>71</v>
      </c>
      <c r="D36" s="375">
        <f t="shared" si="30"/>
        <v>17</v>
      </c>
      <c r="E36" s="375">
        <f t="shared" si="31"/>
        <v>0</v>
      </c>
      <c r="F36" s="375">
        <v>0</v>
      </c>
      <c r="G36" s="375">
        <v>0</v>
      </c>
      <c r="H36" s="375">
        <f t="shared" si="32"/>
        <v>0</v>
      </c>
      <c r="I36" s="375">
        <v>0</v>
      </c>
      <c r="J36" s="375">
        <v>0</v>
      </c>
      <c r="K36" s="375">
        <f t="shared" si="33"/>
        <v>0</v>
      </c>
      <c r="L36" s="375">
        <v>0</v>
      </c>
      <c r="M36" s="375">
        <v>0</v>
      </c>
      <c r="N36" s="375">
        <f t="shared" si="34"/>
        <v>4</v>
      </c>
      <c r="O36" s="375">
        <v>4</v>
      </c>
      <c r="P36" s="375">
        <v>0</v>
      </c>
      <c r="Q36" s="375">
        <f t="shared" si="35"/>
        <v>5</v>
      </c>
      <c r="R36" s="375">
        <v>0</v>
      </c>
      <c r="S36" s="375">
        <v>5</v>
      </c>
      <c r="T36" s="627" t="s">
        <v>27</v>
      </c>
      <c r="U36" s="587" t="s">
        <v>143</v>
      </c>
      <c r="V36" s="375">
        <f t="shared" si="36"/>
        <v>0</v>
      </c>
      <c r="W36" s="375">
        <v>0</v>
      </c>
      <c r="X36" s="375">
        <v>0</v>
      </c>
      <c r="Y36" s="375">
        <f t="shared" si="37"/>
        <v>17</v>
      </c>
      <c r="Z36" s="375">
        <v>8</v>
      </c>
      <c r="AA36" s="375">
        <v>9</v>
      </c>
      <c r="AB36" s="375">
        <f t="shared" si="38"/>
        <v>0</v>
      </c>
      <c r="AC36" s="375">
        <v>0</v>
      </c>
      <c r="AD36" s="375">
        <v>0</v>
      </c>
      <c r="AE36" s="375">
        <f t="shared" si="39"/>
        <v>13</v>
      </c>
      <c r="AF36" s="375">
        <v>13</v>
      </c>
      <c r="AG36" s="375">
        <v>0</v>
      </c>
      <c r="AH36" s="375">
        <f t="shared" si="40"/>
        <v>3</v>
      </c>
      <c r="AI36" s="375">
        <v>3</v>
      </c>
      <c r="AJ36" s="375">
        <v>0</v>
      </c>
      <c r="AK36" s="375">
        <f t="shared" si="41"/>
        <v>0</v>
      </c>
      <c r="AL36" s="375">
        <v>0</v>
      </c>
      <c r="AM36" s="375">
        <v>0</v>
      </c>
      <c r="AN36" s="627" t="s">
        <v>27</v>
      </c>
      <c r="AO36" s="587" t="s">
        <v>143</v>
      </c>
      <c r="AP36" s="375">
        <f t="shared" si="42"/>
        <v>2</v>
      </c>
      <c r="AQ36" s="375">
        <v>2</v>
      </c>
      <c r="AR36" s="375">
        <v>0</v>
      </c>
      <c r="AS36" s="375">
        <f t="shared" si="43"/>
        <v>0</v>
      </c>
      <c r="AT36" s="375">
        <v>0</v>
      </c>
      <c r="AU36" s="375">
        <v>0</v>
      </c>
      <c r="AV36" s="375">
        <f t="shared" si="44"/>
        <v>2</v>
      </c>
      <c r="AW36" s="375">
        <v>2</v>
      </c>
      <c r="AX36" s="375">
        <v>0</v>
      </c>
      <c r="AY36" s="375">
        <f t="shared" si="45"/>
        <v>0</v>
      </c>
      <c r="AZ36" s="375">
        <v>0</v>
      </c>
      <c r="BA36" s="375">
        <v>0</v>
      </c>
      <c r="BB36" s="375">
        <f t="shared" si="46"/>
        <v>18</v>
      </c>
      <c r="BC36" s="375">
        <v>18</v>
      </c>
      <c r="BD36" s="375">
        <v>0</v>
      </c>
      <c r="BE36" s="375">
        <f t="shared" si="47"/>
        <v>0</v>
      </c>
      <c r="BF36" s="375">
        <v>0</v>
      </c>
      <c r="BG36" s="375">
        <v>0</v>
      </c>
      <c r="BH36" s="627" t="s">
        <v>27</v>
      </c>
      <c r="BI36" s="587" t="s">
        <v>143</v>
      </c>
      <c r="BJ36" s="375">
        <f t="shared" si="48"/>
        <v>0</v>
      </c>
      <c r="BK36" s="375">
        <v>0</v>
      </c>
      <c r="BL36" s="375">
        <v>0</v>
      </c>
      <c r="BM36" s="375">
        <f t="shared" si="49"/>
        <v>0</v>
      </c>
      <c r="BN36" s="375">
        <v>0</v>
      </c>
      <c r="BO36" s="375">
        <v>0</v>
      </c>
      <c r="BP36" s="375">
        <f t="shared" si="50"/>
        <v>0</v>
      </c>
      <c r="BQ36" s="375">
        <v>0</v>
      </c>
      <c r="BR36" s="375">
        <v>0</v>
      </c>
      <c r="BS36" s="375">
        <f t="shared" si="51"/>
        <v>19</v>
      </c>
      <c r="BT36" s="375">
        <v>17</v>
      </c>
      <c r="BU36" s="375">
        <v>2</v>
      </c>
      <c r="BV36" s="375">
        <f t="shared" si="52"/>
        <v>4</v>
      </c>
      <c r="BW36" s="375">
        <v>4</v>
      </c>
      <c r="BX36" s="375">
        <v>0</v>
      </c>
      <c r="BY36" s="375">
        <f t="shared" si="53"/>
        <v>1</v>
      </c>
      <c r="BZ36" s="375">
        <v>0</v>
      </c>
      <c r="CA36" s="632">
        <v>1</v>
      </c>
      <c r="CB36" s="627" t="s">
        <v>27</v>
      </c>
    </row>
    <row r="37" spans="1:80" s="12" customFormat="1" ht="22.5" customHeight="1">
      <c r="A37" s="587" t="s">
        <v>144</v>
      </c>
      <c r="B37" s="375">
        <f t="shared" si="54"/>
        <v>69</v>
      </c>
      <c r="C37" s="375">
        <f t="shared" si="55"/>
        <v>30</v>
      </c>
      <c r="D37" s="375">
        <f t="shared" si="30"/>
        <v>39</v>
      </c>
      <c r="E37" s="375">
        <f aca="true" t="shared" si="56" ref="E37:E46">F37+G37</f>
        <v>3</v>
      </c>
      <c r="F37" s="375">
        <v>2</v>
      </c>
      <c r="G37" s="375">
        <v>1</v>
      </c>
      <c r="H37" s="375">
        <f aca="true" t="shared" si="57" ref="H37:H46">I37+J37</f>
        <v>0</v>
      </c>
      <c r="I37" s="375">
        <v>0</v>
      </c>
      <c r="J37" s="375">
        <v>0</v>
      </c>
      <c r="K37" s="375">
        <f aca="true" t="shared" si="58" ref="K37:K46">L37+M37</f>
        <v>0</v>
      </c>
      <c r="L37" s="375">
        <v>0</v>
      </c>
      <c r="M37" s="375">
        <v>0</v>
      </c>
      <c r="N37" s="375">
        <f aca="true" t="shared" si="59" ref="N37:N46">O37+P37</f>
        <v>5</v>
      </c>
      <c r="O37" s="375">
        <v>1</v>
      </c>
      <c r="P37" s="375">
        <v>4</v>
      </c>
      <c r="Q37" s="375">
        <f aca="true" t="shared" si="60" ref="Q37:Q46">R37+S37</f>
        <v>5</v>
      </c>
      <c r="R37" s="375">
        <v>1</v>
      </c>
      <c r="S37" s="375">
        <v>4</v>
      </c>
      <c r="T37" s="627" t="s">
        <v>105</v>
      </c>
      <c r="U37" s="587" t="s">
        <v>144</v>
      </c>
      <c r="V37" s="375">
        <f aca="true" t="shared" si="61" ref="V37:V46">W37+X37</f>
        <v>0</v>
      </c>
      <c r="W37" s="375">
        <v>0</v>
      </c>
      <c r="X37" s="375">
        <v>0</v>
      </c>
      <c r="Y37" s="375">
        <f aca="true" t="shared" si="62" ref="Y37:Y46">Z37+AA37</f>
        <v>13</v>
      </c>
      <c r="Z37" s="375">
        <v>3</v>
      </c>
      <c r="AA37" s="375">
        <v>10</v>
      </c>
      <c r="AB37" s="375">
        <f aca="true" t="shared" si="63" ref="AB37:AB46">AC37+AD37</f>
        <v>0</v>
      </c>
      <c r="AC37" s="375">
        <v>0</v>
      </c>
      <c r="AD37" s="375">
        <v>0</v>
      </c>
      <c r="AE37" s="375">
        <f aca="true" t="shared" si="64" ref="AE37:AE46">AF37+AG37</f>
        <v>4</v>
      </c>
      <c r="AF37" s="375">
        <v>4</v>
      </c>
      <c r="AG37" s="375">
        <v>0</v>
      </c>
      <c r="AH37" s="375">
        <f aca="true" t="shared" si="65" ref="AH37:AH46">AI37+AJ37</f>
        <v>0</v>
      </c>
      <c r="AI37" s="375">
        <v>0</v>
      </c>
      <c r="AJ37" s="375">
        <v>0</v>
      </c>
      <c r="AK37" s="375">
        <f aca="true" t="shared" si="66" ref="AK37:AK46">AL37+AM37</f>
        <v>0</v>
      </c>
      <c r="AL37" s="375">
        <v>0</v>
      </c>
      <c r="AM37" s="375">
        <v>0</v>
      </c>
      <c r="AN37" s="627" t="s">
        <v>105</v>
      </c>
      <c r="AO37" s="587" t="s">
        <v>144</v>
      </c>
      <c r="AP37" s="375">
        <f aca="true" t="shared" si="67" ref="AP37:AP46">AQ37+AR37</f>
        <v>1</v>
      </c>
      <c r="AQ37" s="375">
        <v>0</v>
      </c>
      <c r="AR37" s="375">
        <v>1</v>
      </c>
      <c r="AS37" s="375">
        <f aca="true" t="shared" si="68" ref="AS37:AS46">AT37+AU37</f>
        <v>0</v>
      </c>
      <c r="AT37" s="375">
        <v>0</v>
      </c>
      <c r="AU37" s="375">
        <v>0</v>
      </c>
      <c r="AV37" s="375">
        <f aca="true" t="shared" si="69" ref="AV37:AV46">AW37+AX37</f>
        <v>1</v>
      </c>
      <c r="AW37" s="375">
        <v>1</v>
      </c>
      <c r="AX37" s="375">
        <v>0</v>
      </c>
      <c r="AY37" s="375">
        <f aca="true" t="shared" si="70" ref="AY37:AY46">AZ37+BA37</f>
        <v>1</v>
      </c>
      <c r="AZ37" s="375">
        <v>1</v>
      </c>
      <c r="BA37" s="375">
        <v>0</v>
      </c>
      <c r="BB37" s="375">
        <f aca="true" t="shared" si="71" ref="BB37:BB46">BC37+BD37</f>
        <v>19</v>
      </c>
      <c r="BC37" s="375">
        <v>7</v>
      </c>
      <c r="BD37" s="375">
        <v>12</v>
      </c>
      <c r="BE37" s="375">
        <f aca="true" t="shared" si="72" ref="BE37:BE46">BF37+BG37</f>
        <v>0</v>
      </c>
      <c r="BF37" s="375">
        <v>0</v>
      </c>
      <c r="BG37" s="375">
        <v>0</v>
      </c>
      <c r="BH37" s="627" t="s">
        <v>105</v>
      </c>
      <c r="BI37" s="587" t="s">
        <v>144</v>
      </c>
      <c r="BJ37" s="375">
        <f aca="true" t="shared" si="73" ref="BJ37:BJ46">BK37+BL37</f>
        <v>0</v>
      </c>
      <c r="BK37" s="375">
        <v>0</v>
      </c>
      <c r="BL37" s="375">
        <v>0</v>
      </c>
      <c r="BM37" s="375">
        <f aca="true" t="shared" si="74" ref="BM37:BM46">BN37+BO37</f>
        <v>0</v>
      </c>
      <c r="BN37" s="375">
        <v>0</v>
      </c>
      <c r="BO37" s="375">
        <v>0</v>
      </c>
      <c r="BP37" s="375">
        <f aca="true" t="shared" si="75" ref="BP37:BP46">BQ37+BR37</f>
        <v>0</v>
      </c>
      <c r="BQ37" s="375">
        <v>0</v>
      </c>
      <c r="BR37" s="375">
        <v>0</v>
      </c>
      <c r="BS37" s="375">
        <f aca="true" t="shared" si="76" ref="BS37:BS46">BT37+BU37</f>
        <v>12</v>
      </c>
      <c r="BT37" s="375">
        <v>7</v>
      </c>
      <c r="BU37" s="375">
        <v>5</v>
      </c>
      <c r="BV37" s="375">
        <f aca="true" t="shared" si="77" ref="BV37:BV46">BW37+BX37</f>
        <v>0</v>
      </c>
      <c r="BW37" s="375">
        <v>0</v>
      </c>
      <c r="BX37" s="375">
        <v>0</v>
      </c>
      <c r="BY37" s="375">
        <f aca="true" t="shared" si="78" ref="BY37:BY46">BZ37+CA37</f>
        <v>5</v>
      </c>
      <c r="BZ37" s="632">
        <v>3</v>
      </c>
      <c r="CA37" s="632">
        <v>2</v>
      </c>
      <c r="CB37" s="627" t="s">
        <v>105</v>
      </c>
    </row>
    <row r="38" spans="1:80" s="12" customFormat="1" ht="22.5" customHeight="1">
      <c r="A38" s="587" t="s">
        <v>145</v>
      </c>
      <c r="B38" s="375">
        <f t="shared" si="54"/>
        <v>78</v>
      </c>
      <c r="C38" s="375">
        <f t="shared" si="55"/>
        <v>62</v>
      </c>
      <c r="D38" s="375">
        <f t="shared" si="30"/>
        <v>16</v>
      </c>
      <c r="E38" s="375">
        <f t="shared" si="56"/>
        <v>1</v>
      </c>
      <c r="F38" s="375">
        <v>0</v>
      </c>
      <c r="G38" s="375">
        <v>1</v>
      </c>
      <c r="H38" s="375">
        <f t="shared" si="57"/>
        <v>0</v>
      </c>
      <c r="I38" s="375">
        <v>0</v>
      </c>
      <c r="J38" s="375">
        <v>0</v>
      </c>
      <c r="K38" s="375">
        <f t="shared" si="58"/>
        <v>0</v>
      </c>
      <c r="L38" s="375">
        <v>0</v>
      </c>
      <c r="M38" s="375">
        <v>0</v>
      </c>
      <c r="N38" s="375">
        <f t="shared" si="59"/>
        <v>1</v>
      </c>
      <c r="O38" s="375">
        <v>1</v>
      </c>
      <c r="P38" s="375">
        <v>0</v>
      </c>
      <c r="Q38" s="375">
        <f t="shared" si="60"/>
        <v>0</v>
      </c>
      <c r="R38" s="375">
        <v>0</v>
      </c>
      <c r="S38" s="375">
        <v>0</v>
      </c>
      <c r="T38" s="627" t="s">
        <v>38</v>
      </c>
      <c r="U38" s="587" t="s">
        <v>145</v>
      </c>
      <c r="V38" s="375">
        <f t="shared" si="61"/>
        <v>6</v>
      </c>
      <c r="W38" s="375">
        <v>6</v>
      </c>
      <c r="X38" s="375">
        <v>0</v>
      </c>
      <c r="Y38" s="375">
        <f t="shared" si="62"/>
        <v>54</v>
      </c>
      <c r="Z38" s="375">
        <v>46</v>
      </c>
      <c r="AA38" s="375">
        <v>8</v>
      </c>
      <c r="AB38" s="375">
        <f t="shared" si="63"/>
        <v>0</v>
      </c>
      <c r="AC38" s="375">
        <v>0</v>
      </c>
      <c r="AD38" s="375">
        <v>0</v>
      </c>
      <c r="AE38" s="375">
        <f t="shared" si="64"/>
        <v>2</v>
      </c>
      <c r="AF38" s="375">
        <v>0</v>
      </c>
      <c r="AG38" s="375">
        <v>2</v>
      </c>
      <c r="AH38" s="375">
        <f t="shared" si="65"/>
        <v>1</v>
      </c>
      <c r="AI38" s="375">
        <v>1</v>
      </c>
      <c r="AJ38" s="375">
        <v>0</v>
      </c>
      <c r="AK38" s="375">
        <f t="shared" si="66"/>
        <v>0</v>
      </c>
      <c r="AL38" s="375">
        <v>0</v>
      </c>
      <c r="AM38" s="375">
        <v>0</v>
      </c>
      <c r="AN38" s="627" t="s">
        <v>38</v>
      </c>
      <c r="AO38" s="587" t="s">
        <v>145</v>
      </c>
      <c r="AP38" s="375">
        <f t="shared" si="67"/>
        <v>1</v>
      </c>
      <c r="AQ38" s="375">
        <v>1</v>
      </c>
      <c r="AR38" s="375">
        <v>0</v>
      </c>
      <c r="AS38" s="375">
        <f t="shared" si="68"/>
        <v>0</v>
      </c>
      <c r="AT38" s="375">
        <v>0</v>
      </c>
      <c r="AU38" s="375">
        <v>0</v>
      </c>
      <c r="AV38" s="375">
        <f t="shared" si="69"/>
        <v>2</v>
      </c>
      <c r="AW38" s="375">
        <v>2</v>
      </c>
      <c r="AX38" s="375">
        <v>0</v>
      </c>
      <c r="AY38" s="375">
        <f t="shared" si="70"/>
        <v>0</v>
      </c>
      <c r="AZ38" s="375">
        <v>0</v>
      </c>
      <c r="BA38" s="375">
        <v>0</v>
      </c>
      <c r="BB38" s="375">
        <f t="shared" si="71"/>
        <v>2</v>
      </c>
      <c r="BC38" s="375">
        <v>2</v>
      </c>
      <c r="BD38" s="375">
        <v>0</v>
      </c>
      <c r="BE38" s="375">
        <f t="shared" si="72"/>
        <v>0</v>
      </c>
      <c r="BF38" s="375">
        <v>0</v>
      </c>
      <c r="BG38" s="375">
        <v>0</v>
      </c>
      <c r="BH38" s="627" t="s">
        <v>38</v>
      </c>
      <c r="BI38" s="587" t="s">
        <v>145</v>
      </c>
      <c r="BJ38" s="375">
        <f t="shared" si="73"/>
        <v>0</v>
      </c>
      <c r="BK38" s="375">
        <v>0</v>
      </c>
      <c r="BL38" s="375">
        <v>0</v>
      </c>
      <c r="BM38" s="375">
        <f t="shared" si="74"/>
        <v>0</v>
      </c>
      <c r="BN38" s="375">
        <v>0</v>
      </c>
      <c r="BO38" s="375">
        <v>0</v>
      </c>
      <c r="BP38" s="375">
        <f t="shared" si="75"/>
        <v>0</v>
      </c>
      <c r="BQ38" s="375">
        <v>0</v>
      </c>
      <c r="BR38" s="375">
        <v>0</v>
      </c>
      <c r="BS38" s="375">
        <f t="shared" si="76"/>
        <v>1</v>
      </c>
      <c r="BT38" s="375">
        <v>0</v>
      </c>
      <c r="BU38" s="375">
        <v>1</v>
      </c>
      <c r="BV38" s="375">
        <f t="shared" si="77"/>
        <v>0</v>
      </c>
      <c r="BW38" s="375">
        <v>0</v>
      </c>
      <c r="BX38" s="375">
        <v>0</v>
      </c>
      <c r="BY38" s="375">
        <f t="shared" si="78"/>
        <v>7</v>
      </c>
      <c r="BZ38" s="632">
        <v>3</v>
      </c>
      <c r="CA38" s="632">
        <v>4</v>
      </c>
      <c r="CB38" s="627" t="s">
        <v>38</v>
      </c>
    </row>
    <row r="39" spans="1:80" s="12" customFormat="1" ht="22.5" customHeight="1">
      <c r="A39" s="587" t="s">
        <v>146</v>
      </c>
      <c r="B39" s="375">
        <f t="shared" si="54"/>
        <v>15</v>
      </c>
      <c r="C39" s="375">
        <f t="shared" si="55"/>
        <v>6</v>
      </c>
      <c r="D39" s="375">
        <f t="shared" si="30"/>
        <v>9</v>
      </c>
      <c r="E39" s="375">
        <f t="shared" si="56"/>
        <v>0</v>
      </c>
      <c r="F39" s="375">
        <v>0</v>
      </c>
      <c r="G39" s="375">
        <v>0</v>
      </c>
      <c r="H39" s="375">
        <f t="shared" si="57"/>
        <v>0</v>
      </c>
      <c r="I39" s="375">
        <v>0</v>
      </c>
      <c r="J39" s="375">
        <v>0</v>
      </c>
      <c r="K39" s="375">
        <f t="shared" si="58"/>
        <v>1</v>
      </c>
      <c r="L39" s="375">
        <v>1</v>
      </c>
      <c r="M39" s="375">
        <v>0</v>
      </c>
      <c r="N39" s="375">
        <f t="shared" si="59"/>
        <v>0</v>
      </c>
      <c r="O39" s="375">
        <v>0</v>
      </c>
      <c r="P39" s="375">
        <v>0</v>
      </c>
      <c r="Q39" s="375">
        <f t="shared" si="60"/>
        <v>0</v>
      </c>
      <c r="R39" s="375">
        <v>0</v>
      </c>
      <c r="S39" s="375">
        <v>0</v>
      </c>
      <c r="T39" s="627" t="s">
        <v>39</v>
      </c>
      <c r="U39" s="587" t="s">
        <v>146</v>
      </c>
      <c r="V39" s="375">
        <f t="shared" si="61"/>
        <v>0</v>
      </c>
      <c r="W39" s="375">
        <v>0</v>
      </c>
      <c r="X39" s="375">
        <v>0</v>
      </c>
      <c r="Y39" s="375">
        <f t="shared" si="62"/>
        <v>8</v>
      </c>
      <c r="Z39" s="375">
        <v>1</v>
      </c>
      <c r="AA39" s="375">
        <v>7</v>
      </c>
      <c r="AB39" s="375">
        <f t="shared" si="63"/>
        <v>0</v>
      </c>
      <c r="AC39" s="375">
        <v>0</v>
      </c>
      <c r="AD39" s="375">
        <v>0</v>
      </c>
      <c r="AE39" s="375">
        <f t="shared" si="64"/>
        <v>3</v>
      </c>
      <c r="AF39" s="375">
        <v>1</v>
      </c>
      <c r="AG39" s="375">
        <v>2</v>
      </c>
      <c r="AH39" s="375">
        <f t="shared" si="65"/>
        <v>0</v>
      </c>
      <c r="AI39" s="375">
        <v>0</v>
      </c>
      <c r="AJ39" s="375">
        <v>0</v>
      </c>
      <c r="AK39" s="375">
        <f t="shared" si="66"/>
        <v>0</v>
      </c>
      <c r="AL39" s="375">
        <v>0</v>
      </c>
      <c r="AM39" s="375">
        <v>0</v>
      </c>
      <c r="AN39" s="627" t="s">
        <v>39</v>
      </c>
      <c r="AO39" s="587" t="s">
        <v>146</v>
      </c>
      <c r="AP39" s="375">
        <f t="shared" si="67"/>
        <v>0</v>
      </c>
      <c r="AQ39" s="375">
        <v>0</v>
      </c>
      <c r="AR39" s="375">
        <v>0</v>
      </c>
      <c r="AS39" s="375">
        <f t="shared" si="68"/>
        <v>0</v>
      </c>
      <c r="AT39" s="375">
        <v>0</v>
      </c>
      <c r="AU39" s="375">
        <v>0</v>
      </c>
      <c r="AV39" s="375">
        <f t="shared" si="69"/>
        <v>0</v>
      </c>
      <c r="AW39" s="375">
        <v>0</v>
      </c>
      <c r="AX39" s="375">
        <v>0</v>
      </c>
      <c r="AY39" s="375">
        <f t="shared" si="70"/>
        <v>0</v>
      </c>
      <c r="AZ39" s="375">
        <v>0</v>
      </c>
      <c r="BA39" s="375">
        <v>0</v>
      </c>
      <c r="BB39" s="375">
        <f t="shared" si="71"/>
        <v>2</v>
      </c>
      <c r="BC39" s="375">
        <v>2</v>
      </c>
      <c r="BD39" s="375">
        <v>0</v>
      </c>
      <c r="BE39" s="375">
        <f t="shared" si="72"/>
        <v>0</v>
      </c>
      <c r="BF39" s="375">
        <v>0</v>
      </c>
      <c r="BG39" s="375">
        <v>0</v>
      </c>
      <c r="BH39" s="627" t="s">
        <v>39</v>
      </c>
      <c r="BI39" s="587" t="s">
        <v>146</v>
      </c>
      <c r="BJ39" s="375">
        <f t="shared" si="73"/>
        <v>0</v>
      </c>
      <c r="BK39" s="375">
        <v>0</v>
      </c>
      <c r="BL39" s="375">
        <v>0</v>
      </c>
      <c r="BM39" s="375">
        <f t="shared" si="74"/>
        <v>0</v>
      </c>
      <c r="BN39" s="375">
        <v>0</v>
      </c>
      <c r="BO39" s="375">
        <v>0</v>
      </c>
      <c r="BP39" s="375">
        <f t="shared" si="75"/>
        <v>0</v>
      </c>
      <c r="BQ39" s="375">
        <v>0</v>
      </c>
      <c r="BR39" s="375">
        <v>0</v>
      </c>
      <c r="BS39" s="375">
        <f t="shared" si="76"/>
        <v>0</v>
      </c>
      <c r="BT39" s="375">
        <v>0</v>
      </c>
      <c r="BU39" s="375">
        <v>0</v>
      </c>
      <c r="BV39" s="375">
        <f t="shared" si="77"/>
        <v>1</v>
      </c>
      <c r="BW39" s="375">
        <v>1</v>
      </c>
      <c r="BX39" s="375">
        <v>0</v>
      </c>
      <c r="BY39" s="375">
        <f t="shared" si="78"/>
        <v>0</v>
      </c>
      <c r="BZ39" s="375">
        <v>0</v>
      </c>
      <c r="CA39" s="375">
        <v>0</v>
      </c>
      <c r="CB39" s="627" t="s">
        <v>39</v>
      </c>
    </row>
    <row r="40" spans="1:80" s="12" customFormat="1" ht="22.5" customHeight="1">
      <c r="A40" s="587" t="s">
        <v>147</v>
      </c>
      <c r="B40" s="375">
        <f t="shared" si="54"/>
        <v>28</v>
      </c>
      <c r="C40" s="375">
        <f t="shared" si="55"/>
        <v>13</v>
      </c>
      <c r="D40" s="375">
        <f t="shared" si="30"/>
        <v>15</v>
      </c>
      <c r="E40" s="375">
        <f t="shared" si="56"/>
        <v>0</v>
      </c>
      <c r="F40" s="375">
        <v>0</v>
      </c>
      <c r="G40" s="375">
        <v>0</v>
      </c>
      <c r="H40" s="375">
        <f t="shared" si="57"/>
        <v>0</v>
      </c>
      <c r="I40" s="375">
        <v>0</v>
      </c>
      <c r="J40" s="375">
        <v>0</v>
      </c>
      <c r="K40" s="375">
        <f t="shared" si="58"/>
        <v>0</v>
      </c>
      <c r="L40" s="375">
        <v>0</v>
      </c>
      <c r="M40" s="375">
        <v>0</v>
      </c>
      <c r="N40" s="375">
        <f t="shared" si="59"/>
        <v>0</v>
      </c>
      <c r="O40" s="375">
        <v>0</v>
      </c>
      <c r="P40" s="375">
        <v>0</v>
      </c>
      <c r="Q40" s="375">
        <f t="shared" si="60"/>
        <v>0</v>
      </c>
      <c r="R40" s="375">
        <v>0</v>
      </c>
      <c r="S40" s="375">
        <v>0</v>
      </c>
      <c r="T40" s="627" t="s">
        <v>40</v>
      </c>
      <c r="U40" s="587" t="s">
        <v>147</v>
      </c>
      <c r="V40" s="375">
        <f t="shared" si="61"/>
        <v>0</v>
      </c>
      <c r="W40" s="375">
        <v>0</v>
      </c>
      <c r="X40" s="375">
        <v>0</v>
      </c>
      <c r="Y40" s="375">
        <f t="shared" si="62"/>
        <v>19</v>
      </c>
      <c r="Z40" s="375">
        <v>7</v>
      </c>
      <c r="AA40" s="375">
        <v>12</v>
      </c>
      <c r="AB40" s="375">
        <f t="shared" si="63"/>
        <v>0</v>
      </c>
      <c r="AC40" s="375">
        <v>0</v>
      </c>
      <c r="AD40" s="375">
        <v>0</v>
      </c>
      <c r="AE40" s="375">
        <f t="shared" si="64"/>
        <v>0</v>
      </c>
      <c r="AF40" s="375">
        <v>0</v>
      </c>
      <c r="AG40" s="375">
        <v>0</v>
      </c>
      <c r="AH40" s="375">
        <f t="shared" si="65"/>
        <v>0</v>
      </c>
      <c r="AI40" s="375">
        <v>0</v>
      </c>
      <c r="AJ40" s="375">
        <v>0</v>
      </c>
      <c r="AK40" s="375">
        <f t="shared" si="66"/>
        <v>0</v>
      </c>
      <c r="AL40" s="375">
        <v>0</v>
      </c>
      <c r="AM40" s="375">
        <v>0</v>
      </c>
      <c r="AN40" s="627" t="s">
        <v>40</v>
      </c>
      <c r="AO40" s="587" t="s">
        <v>147</v>
      </c>
      <c r="AP40" s="375">
        <f t="shared" si="67"/>
        <v>0</v>
      </c>
      <c r="AQ40" s="375">
        <v>0</v>
      </c>
      <c r="AR40" s="375">
        <v>0</v>
      </c>
      <c r="AS40" s="375">
        <f t="shared" si="68"/>
        <v>0</v>
      </c>
      <c r="AT40" s="375">
        <v>0</v>
      </c>
      <c r="AU40" s="375">
        <v>0</v>
      </c>
      <c r="AV40" s="375">
        <f t="shared" si="69"/>
        <v>0</v>
      </c>
      <c r="AW40" s="375">
        <v>0</v>
      </c>
      <c r="AX40" s="375">
        <v>0</v>
      </c>
      <c r="AY40" s="375">
        <f t="shared" si="70"/>
        <v>0</v>
      </c>
      <c r="AZ40" s="375">
        <v>0</v>
      </c>
      <c r="BA40" s="375">
        <v>0</v>
      </c>
      <c r="BB40" s="375">
        <f t="shared" si="71"/>
        <v>4</v>
      </c>
      <c r="BC40" s="375">
        <v>4</v>
      </c>
      <c r="BD40" s="375">
        <v>0</v>
      </c>
      <c r="BE40" s="375">
        <f t="shared" si="72"/>
        <v>0</v>
      </c>
      <c r="BF40" s="375">
        <v>0</v>
      </c>
      <c r="BG40" s="375">
        <v>0</v>
      </c>
      <c r="BH40" s="627" t="s">
        <v>40</v>
      </c>
      <c r="BI40" s="587" t="s">
        <v>147</v>
      </c>
      <c r="BJ40" s="375">
        <f t="shared" si="73"/>
        <v>0</v>
      </c>
      <c r="BK40" s="375">
        <v>0</v>
      </c>
      <c r="BL40" s="375">
        <v>0</v>
      </c>
      <c r="BM40" s="375">
        <f t="shared" si="74"/>
        <v>0</v>
      </c>
      <c r="BN40" s="375">
        <v>0</v>
      </c>
      <c r="BO40" s="375">
        <v>0</v>
      </c>
      <c r="BP40" s="375">
        <f t="shared" si="75"/>
        <v>0</v>
      </c>
      <c r="BQ40" s="375">
        <v>0</v>
      </c>
      <c r="BR40" s="375">
        <v>0</v>
      </c>
      <c r="BS40" s="375">
        <f t="shared" si="76"/>
        <v>5</v>
      </c>
      <c r="BT40" s="375">
        <v>2</v>
      </c>
      <c r="BU40" s="375">
        <v>3</v>
      </c>
      <c r="BV40" s="375">
        <f t="shared" si="77"/>
        <v>0</v>
      </c>
      <c r="BW40" s="375">
        <v>0</v>
      </c>
      <c r="BX40" s="375">
        <v>0</v>
      </c>
      <c r="BY40" s="375">
        <f t="shared" si="78"/>
        <v>0</v>
      </c>
      <c r="BZ40" s="375">
        <v>0</v>
      </c>
      <c r="CA40" s="375">
        <v>0</v>
      </c>
      <c r="CB40" s="627" t="s">
        <v>40</v>
      </c>
    </row>
    <row r="41" spans="1:80" s="12" customFormat="1" ht="22.5" customHeight="1">
      <c r="A41" s="587" t="s">
        <v>148</v>
      </c>
      <c r="B41" s="375">
        <f t="shared" si="54"/>
        <v>17</v>
      </c>
      <c r="C41" s="375">
        <f t="shared" si="55"/>
        <v>5</v>
      </c>
      <c r="D41" s="375">
        <f t="shared" si="30"/>
        <v>12</v>
      </c>
      <c r="E41" s="375">
        <f t="shared" si="56"/>
        <v>0</v>
      </c>
      <c r="F41" s="375">
        <v>0</v>
      </c>
      <c r="G41" s="375">
        <v>0</v>
      </c>
      <c r="H41" s="375">
        <f t="shared" si="57"/>
        <v>0</v>
      </c>
      <c r="I41" s="375">
        <v>0</v>
      </c>
      <c r="J41" s="375">
        <v>0</v>
      </c>
      <c r="K41" s="375">
        <f t="shared" si="58"/>
        <v>0</v>
      </c>
      <c r="L41" s="375">
        <v>0</v>
      </c>
      <c r="M41" s="375">
        <v>0</v>
      </c>
      <c r="N41" s="375">
        <f t="shared" si="59"/>
        <v>1</v>
      </c>
      <c r="O41" s="375">
        <v>0</v>
      </c>
      <c r="P41" s="375">
        <v>1</v>
      </c>
      <c r="Q41" s="375">
        <f t="shared" si="60"/>
        <v>3</v>
      </c>
      <c r="R41" s="375">
        <v>0</v>
      </c>
      <c r="S41" s="375">
        <v>3</v>
      </c>
      <c r="T41" s="627" t="s">
        <v>28</v>
      </c>
      <c r="U41" s="587" t="s">
        <v>148</v>
      </c>
      <c r="V41" s="375">
        <f t="shared" si="61"/>
        <v>0</v>
      </c>
      <c r="W41" s="375">
        <v>0</v>
      </c>
      <c r="X41" s="375">
        <v>0</v>
      </c>
      <c r="Y41" s="375">
        <f t="shared" si="62"/>
        <v>2</v>
      </c>
      <c r="Z41" s="375">
        <v>0</v>
      </c>
      <c r="AA41" s="375">
        <v>2</v>
      </c>
      <c r="AB41" s="375">
        <f t="shared" si="63"/>
        <v>0</v>
      </c>
      <c r="AC41" s="375">
        <v>0</v>
      </c>
      <c r="AD41" s="375">
        <v>0</v>
      </c>
      <c r="AE41" s="375">
        <f t="shared" si="64"/>
        <v>2</v>
      </c>
      <c r="AF41" s="375">
        <v>1</v>
      </c>
      <c r="AG41" s="375">
        <v>1</v>
      </c>
      <c r="AH41" s="375">
        <f t="shared" si="65"/>
        <v>0</v>
      </c>
      <c r="AI41" s="375">
        <v>0</v>
      </c>
      <c r="AJ41" s="375">
        <v>0</v>
      </c>
      <c r="AK41" s="375">
        <f t="shared" si="66"/>
        <v>0</v>
      </c>
      <c r="AL41" s="375">
        <v>0</v>
      </c>
      <c r="AM41" s="375">
        <v>0</v>
      </c>
      <c r="AN41" s="627" t="s">
        <v>28</v>
      </c>
      <c r="AO41" s="587" t="s">
        <v>148</v>
      </c>
      <c r="AP41" s="375">
        <f t="shared" si="67"/>
        <v>0</v>
      </c>
      <c r="AQ41" s="375">
        <v>0</v>
      </c>
      <c r="AR41" s="375">
        <v>0</v>
      </c>
      <c r="AS41" s="375">
        <f t="shared" si="68"/>
        <v>0</v>
      </c>
      <c r="AT41" s="375">
        <v>0</v>
      </c>
      <c r="AU41" s="375">
        <v>0</v>
      </c>
      <c r="AV41" s="375">
        <f t="shared" si="69"/>
        <v>0</v>
      </c>
      <c r="AW41" s="375">
        <v>0</v>
      </c>
      <c r="AX41" s="375">
        <v>0</v>
      </c>
      <c r="AY41" s="375">
        <f t="shared" si="70"/>
        <v>0</v>
      </c>
      <c r="AZ41" s="375">
        <v>0</v>
      </c>
      <c r="BA41" s="375">
        <v>0</v>
      </c>
      <c r="BB41" s="375">
        <f t="shared" si="71"/>
        <v>1</v>
      </c>
      <c r="BC41" s="375">
        <v>1</v>
      </c>
      <c r="BD41" s="375">
        <v>0</v>
      </c>
      <c r="BE41" s="375">
        <f t="shared" si="72"/>
        <v>0</v>
      </c>
      <c r="BF41" s="375">
        <v>0</v>
      </c>
      <c r="BG41" s="375">
        <v>0</v>
      </c>
      <c r="BH41" s="627" t="s">
        <v>28</v>
      </c>
      <c r="BI41" s="587" t="s">
        <v>148</v>
      </c>
      <c r="BJ41" s="375">
        <f t="shared" si="73"/>
        <v>0</v>
      </c>
      <c r="BK41" s="375">
        <v>0</v>
      </c>
      <c r="BL41" s="375">
        <v>0</v>
      </c>
      <c r="BM41" s="375">
        <f t="shared" si="74"/>
        <v>0</v>
      </c>
      <c r="BN41" s="375">
        <v>0</v>
      </c>
      <c r="BO41" s="375">
        <v>0</v>
      </c>
      <c r="BP41" s="375">
        <f t="shared" si="75"/>
        <v>0</v>
      </c>
      <c r="BQ41" s="375">
        <v>0</v>
      </c>
      <c r="BR41" s="375">
        <v>0</v>
      </c>
      <c r="BS41" s="375">
        <f t="shared" si="76"/>
        <v>0</v>
      </c>
      <c r="BT41" s="375">
        <v>0</v>
      </c>
      <c r="BU41" s="375">
        <v>0</v>
      </c>
      <c r="BV41" s="375">
        <f t="shared" si="77"/>
        <v>0</v>
      </c>
      <c r="BW41" s="375">
        <v>0</v>
      </c>
      <c r="BX41" s="375">
        <v>0</v>
      </c>
      <c r="BY41" s="375">
        <f t="shared" si="78"/>
        <v>8</v>
      </c>
      <c r="BZ41" s="632">
        <v>3</v>
      </c>
      <c r="CA41" s="632">
        <v>5</v>
      </c>
      <c r="CB41" s="627" t="s">
        <v>28</v>
      </c>
    </row>
    <row r="42" spans="1:80" s="12" customFormat="1" ht="22.5" customHeight="1">
      <c r="A42" s="587" t="s">
        <v>531</v>
      </c>
      <c r="B42" s="375">
        <f>C42+D42</f>
        <v>194</v>
      </c>
      <c r="C42" s="375">
        <f t="shared" si="55"/>
        <v>79</v>
      </c>
      <c r="D42" s="375">
        <f t="shared" si="30"/>
        <v>115</v>
      </c>
      <c r="E42" s="375">
        <f t="shared" si="56"/>
        <v>8</v>
      </c>
      <c r="F42" s="375">
        <v>1</v>
      </c>
      <c r="G42" s="628">
        <v>7</v>
      </c>
      <c r="H42" s="375">
        <f t="shared" si="57"/>
        <v>2</v>
      </c>
      <c r="I42" s="628">
        <v>1</v>
      </c>
      <c r="J42" s="628">
        <v>1</v>
      </c>
      <c r="K42" s="375">
        <f t="shared" si="58"/>
        <v>16</v>
      </c>
      <c r="L42" s="628">
        <v>7</v>
      </c>
      <c r="M42" s="628">
        <v>9</v>
      </c>
      <c r="N42" s="375">
        <f t="shared" si="59"/>
        <v>29</v>
      </c>
      <c r="O42" s="628">
        <v>11</v>
      </c>
      <c r="P42" s="628">
        <v>18</v>
      </c>
      <c r="Q42" s="375">
        <f t="shared" si="60"/>
        <v>10</v>
      </c>
      <c r="R42" s="375">
        <v>0</v>
      </c>
      <c r="S42" s="628">
        <v>10</v>
      </c>
      <c r="T42" s="627" t="s">
        <v>29</v>
      </c>
      <c r="U42" s="587" t="s">
        <v>531</v>
      </c>
      <c r="V42" s="375">
        <f t="shared" si="61"/>
        <v>8</v>
      </c>
      <c r="W42" s="628">
        <v>6</v>
      </c>
      <c r="X42" s="628">
        <v>2</v>
      </c>
      <c r="Y42" s="375">
        <f t="shared" si="62"/>
        <v>48</v>
      </c>
      <c r="Z42" s="628">
        <v>25</v>
      </c>
      <c r="AA42" s="628">
        <v>23</v>
      </c>
      <c r="AB42" s="375">
        <f t="shared" si="63"/>
        <v>0</v>
      </c>
      <c r="AC42" s="375">
        <v>0</v>
      </c>
      <c r="AD42" s="375">
        <v>0</v>
      </c>
      <c r="AE42" s="375">
        <f t="shared" si="64"/>
        <v>2</v>
      </c>
      <c r="AF42" s="375">
        <v>0</v>
      </c>
      <c r="AG42" s="628">
        <v>2</v>
      </c>
      <c r="AH42" s="375">
        <f t="shared" si="65"/>
        <v>2</v>
      </c>
      <c r="AI42" s="628">
        <v>2</v>
      </c>
      <c r="AJ42" s="375">
        <v>0</v>
      </c>
      <c r="AK42" s="375">
        <f t="shared" si="66"/>
        <v>0</v>
      </c>
      <c r="AL42" s="375">
        <v>0</v>
      </c>
      <c r="AM42" s="375">
        <v>0</v>
      </c>
      <c r="AN42" s="627" t="s">
        <v>29</v>
      </c>
      <c r="AO42" s="587" t="s">
        <v>531</v>
      </c>
      <c r="AP42" s="375">
        <f t="shared" si="67"/>
        <v>0</v>
      </c>
      <c r="AQ42" s="375">
        <v>0</v>
      </c>
      <c r="AR42" s="375">
        <v>0</v>
      </c>
      <c r="AS42" s="375">
        <f t="shared" si="68"/>
        <v>0</v>
      </c>
      <c r="AT42" s="375">
        <v>0</v>
      </c>
      <c r="AU42" s="375">
        <v>0</v>
      </c>
      <c r="AV42" s="375">
        <f t="shared" si="69"/>
        <v>1</v>
      </c>
      <c r="AW42" s="375">
        <v>1</v>
      </c>
      <c r="AX42" s="375">
        <v>0</v>
      </c>
      <c r="AY42" s="375">
        <f t="shared" si="70"/>
        <v>0</v>
      </c>
      <c r="AZ42" s="375">
        <v>0</v>
      </c>
      <c r="BA42" s="375">
        <v>0</v>
      </c>
      <c r="BB42" s="375">
        <f t="shared" si="71"/>
        <v>1</v>
      </c>
      <c r="BC42" s="375">
        <v>0</v>
      </c>
      <c r="BD42" s="628">
        <v>1</v>
      </c>
      <c r="BE42" s="375">
        <f t="shared" si="72"/>
        <v>0</v>
      </c>
      <c r="BF42" s="375">
        <v>0</v>
      </c>
      <c r="BG42" s="375">
        <v>0</v>
      </c>
      <c r="BH42" s="627" t="s">
        <v>29</v>
      </c>
      <c r="BI42" s="587" t="s">
        <v>531</v>
      </c>
      <c r="BJ42" s="375">
        <f t="shared" si="73"/>
        <v>0</v>
      </c>
      <c r="BK42" s="375">
        <v>0</v>
      </c>
      <c r="BL42" s="375">
        <v>0</v>
      </c>
      <c r="BM42" s="375">
        <f t="shared" si="74"/>
        <v>0</v>
      </c>
      <c r="BN42" s="375">
        <v>0</v>
      </c>
      <c r="BO42" s="375">
        <v>0</v>
      </c>
      <c r="BP42" s="375">
        <f t="shared" si="75"/>
        <v>2</v>
      </c>
      <c r="BQ42" s="628">
        <v>1</v>
      </c>
      <c r="BR42" s="628">
        <v>1</v>
      </c>
      <c r="BS42" s="375">
        <f t="shared" si="76"/>
        <v>0</v>
      </c>
      <c r="BT42" s="375">
        <v>0</v>
      </c>
      <c r="BU42" s="375">
        <v>0</v>
      </c>
      <c r="BV42" s="375">
        <f t="shared" si="77"/>
        <v>1</v>
      </c>
      <c r="BW42" s="375">
        <v>0</v>
      </c>
      <c r="BX42" s="375">
        <v>1</v>
      </c>
      <c r="BY42" s="375">
        <f t="shared" si="78"/>
        <v>64</v>
      </c>
      <c r="BZ42" s="632">
        <v>24</v>
      </c>
      <c r="CA42" s="632">
        <v>40</v>
      </c>
      <c r="CB42" s="627" t="s">
        <v>29</v>
      </c>
    </row>
    <row r="43" spans="1:80" s="12" customFormat="1" ht="22.5" customHeight="1">
      <c r="A43" s="587" t="s">
        <v>532</v>
      </c>
      <c r="B43" s="375">
        <f>C43+D43</f>
        <v>131</v>
      </c>
      <c r="C43" s="375">
        <f t="shared" si="55"/>
        <v>57</v>
      </c>
      <c r="D43" s="375">
        <f t="shared" si="30"/>
        <v>74</v>
      </c>
      <c r="E43" s="375">
        <f t="shared" si="56"/>
        <v>0</v>
      </c>
      <c r="F43" s="375">
        <v>0</v>
      </c>
      <c r="G43" s="375">
        <v>0</v>
      </c>
      <c r="H43" s="375">
        <f t="shared" si="57"/>
        <v>1</v>
      </c>
      <c r="I43" s="375">
        <v>0</v>
      </c>
      <c r="J43" s="628">
        <v>1</v>
      </c>
      <c r="K43" s="375">
        <f t="shared" si="58"/>
        <v>7</v>
      </c>
      <c r="L43" s="628">
        <v>4</v>
      </c>
      <c r="M43" s="628">
        <v>3</v>
      </c>
      <c r="N43" s="375">
        <f t="shared" si="59"/>
        <v>11</v>
      </c>
      <c r="O43" s="628">
        <v>3</v>
      </c>
      <c r="P43" s="628">
        <v>8</v>
      </c>
      <c r="Q43" s="375">
        <f t="shared" si="60"/>
        <v>3</v>
      </c>
      <c r="R43" s="375">
        <v>0</v>
      </c>
      <c r="S43" s="628">
        <v>3</v>
      </c>
      <c r="T43" s="627" t="s">
        <v>30</v>
      </c>
      <c r="U43" s="587" t="s">
        <v>532</v>
      </c>
      <c r="V43" s="375">
        <f t="shared" si="61"/>
        <v>3</v>
      </c>
      <c r="W43" s="628">
        <v>3</v>
      </c>
      <c r="X43" s="375">
        <v>0</v>
      </c>
      <c r="Y43" s="375">
        <f t="shared" si="62"/>
        <v>20</v>
      </c>
      <c r="Z43" s="628">
        <v>6</v>
      </c>
      <c r="AA43" s="628">
        <v>14</v>
      </c>
      <c r="AB43" s="375">
        <f t="shared" si="63"/>
        <v>0</v>
      </c>
      <c r="AC43" s="375">
        <v>0</v>
      </c>
      <c r="AD43" s="375">
        <v>0</v>
      </c>
      <c r="AE43" s="375">
        <f t="shared" si="64"/>
        <v>2</v>
      </c>
      <c r="AF43" s="375">
        <v>0</v>
      </c>
      <c r="AG43" s="628">
        <v>2</v>
      </c>
      <c r="AH43" s="375">
        <f t="shared" si="65"/>
        <v>3</v>
      </c>
      <c r="AI43" s="628">
        <v>3</v>
      </c>
      <c r="AJ43" s="375">
        <v>0</v>
      </c>
      <c r="AK43" s="375">
        <f t="shared" si="66"/>
        <v>0</v>
      </c>
      <c r="AL43" s="375">
        <v>0</v>
      </c>
      <c r="AM43" s="375">
        <v>0</v>
      </c>
      <c r="AN43" s="627" t="s">
        <v>30</v>
      </c>
      <c r="AO43" s="587" t="s">
        <v>532</v>
      </c>
      <c r="AP43" s="375">
        <f t="shared" si="67"/>
        <v>1</v>
      </c>
      <c r="AQ43" s="375">
        <v>0</v>
      </c>
      <c r="AR43" s="375">
        <v>1</v>
      </c>
      <c r="AS43" s="375">
        <f t="shared" si="68"/>
        <v>1</v>
      </c>
      <c r="AT43" s="375">
        <v>1</v>
      </c>
      <c r="AU43" s="375">
        <v>0</v>
      </c>
      <c r="AV43" s="375">
        <f t="shared" si="69"/>
        <v>0</v>
      </c>
      <c r="AW43" s="375">
        <v>0</v>
      </c>
      <c r="AX43" s="375">
        <v>0</v>
      </c>
      <c r="AY43" s="375">
        <f t="shared" si="70"/>
        <v>1</v>
      </c>
      <c r="AZ43" s="375">
        <v>1</v>
      </c>
      <c r="BA43" s="375">
        <v>0</v>
      </c>
      <c r="BB43" s="375">
        <f t="shared" si="71"/>
        <v>0</v>
      </c>
      <c r="BC43" s="375">
        <v>0</v>
      </c>
      <c r="BD43" s="375">
        <v>0</v>
      </c>
      <c r="BE43" s="375">
        <f t="shared" si="72"/>
        <v>0</v>
      </c>
      <c r="BF43" s="375">
        <v>0</v>
      </c>
      <c r="BG43" s="375">
        <v>0</v>
      </c>
      <c r="BH43" s="627" t="s">
        <v>30</v>
      </c>
      <c r="BI43" s="587" t="s">
        <v>532</v>
      </c>
      <c r="BJ43" s="375">
        <f t="shared" si="73"/>
        <v>1</v>
      </c>
      <c r="BK43" s="375">
        <v>0</v>
      </c>
      <c r="BL43" s="375">
        <v>1</v>
      </c>
      <c r="BM43" s="375">
        <f t="shared" si="74"/>
        <v>0</v>
      </c>
      <c r="BN43" s="375">
        <v>0</v>
      </c>
      <c r="BO43" s="375">
        <v>0</v>
      </c>
      <c r="BP43" s="375">
        <f t="shared" si="75"/>
        <v>1</v>
      </c>
      <c r="BQ43" s="628">
        <v>1</v>
      </c>
      <c r="BR43" s="375">
        <v>0</v>
      </c>
      <c r="BS43" s="375">
        <f t="shared" si="76"/>
        <v>0</v>
      </c>
      <c r="BT43" s="375">
        <v>0</v>
      </c>
      <c r="BU43" s="375">
        <v>0</v>
      </c>
      <c r="BV43" s="375">
        <f t="shared" si="77"/>
        <v>0</v>
      </c>
      <c r="BW43" s="375">
        <v>0</v>
      </c>
      <c r="BX43" s="375">
        <v>0</v>
      </c>
      <c r="BY43" s="375">
        <f t="shared" si="78"/>
        <v>76</v>
      </c>
      <c r="BZ43" s="632">
        <v>35</v>
      </c>
      <c r="CA43" s="632">
        <v>41</v>
      </c>
      <c r="CB43" s="627" t="s">
        <v>30</v>
      </c>
    </row>
    <row r="44" spans="1:80" s="12" customFormat="1" ht="22.5" customHeight="1">
      <c r="A44" s="587" t="s">
        <v>533</v>
      </c>
      <c r="B44" s="375">
        <f>C44+D44</f>
        <v>164</v>
      </c>
      <c r="C44" s="375">
        <f t="shared" si="55"/>
        <v>78</v>
      </c>
      <c r="D44" s="375">
        <f t="shared" si="30"/>
        <v>86</v>
      </c>
      <c r="E44" s="375">
        <f t="shared" si="56"/>
        <v>3</v>
      </c>
      <c r="F44" s="628">
        <v>1</v>
      </c>
      <c r="G44" s="628">
        <v>2</v>
      </c>
      <c r="H44" s="375">
        <f t="shared" si="57"/>
        <v>5</v>
      </c>
      <c r="I44" s="628">
        <v>3</v>
      </c>
      <c r="J44" s="628">
        <v>2</v>
      </c>
      <c r="K44" s="375">
        <f t="shared" si="58"/>
        <v>2</v>
      </c>
      <c r="L44" s="628">
        <v>2</v>
      </c>
      <c r="M44" s="375">
        <v>0</v>
      </c>
      <c r="N44" s="375">
        <f t="shared" si="59"/>
        <v>26</v>
      </c>
      <c r="O44" s="628">
        <v>13</v>
      </c>
      <c r="P44" s="628">
        <v>13</v>
      </c>
      <c r="Q44" s="375">
        <f t="shared" si="60"/>
        <v>13</v>
      </c>
      <c r="R44" s="628">
        <v>2</v>
      </c>
      <c r="S44" s="628">
        <v>11</v>
      </c>
      <c r="T44" s="627" t="s">
        <v>102</v>
      </c>
      <c r="U44" s="587" t="s">
        <v>533</v>
      </c>
      <c r="V44" s="375">
        <f t="shared" si="61"/>
        <v>7</v>
      </c>
      <c r="W44" s="628">
        <v>7</v>
      </c>
      <c r="X44" s="375">
        <v>0</v>
      </c>
      <c r="Y44" s="375">
        <f t="shared" si="62"/>
        <v>48</v>
      </c>
      <c r="Z44" s="628">
        <v>20</v>
      </c>
      <c r="AA44" s="628">
        <v>28</v>
      </c>
      <c r="AB44" s="375">
        <f t="shared" si="63"/>
        <v>0</v>
      </c>
      <c r="AC44" s="375">
        <v>0</v>
      </c>
      <c r="AD44" s="375">
        <v>0</v>
      </c>
      <c r="AE44" s="375">
        <f t="shared" si="64"/>
        <v>4</v>
      </c>
      <c r="AF44" s="375">
        <v>0</v>
      </c>
      <c r="AG44" s="628">
        <v>4</v>
      </c>
      <c r="AH44" s="375">
        <f t="shared" si="65"/>
        <v>12</v>
      </c>
      <c r="AI44" s="628">
        <v>12</v>
      </c>
      <c r="AJ44" s="375">
        <v>0</v>
      </c>
      <c r="AK44" s="375">
        <f t="shared" si="66"/>
        <v>0</v>
      </c>
      <c r="AL44" s="375">
        <v>0</v>
      </c>
      <c r="AM44" s="375">
        <v>0</v>
      </c>
      <c r="AN44" s="627" t="s">
        <v>102</v>
      </c>
      <c r="AO44" s="587" t="s">
        <v>533</v>
      </c>
      <c r="AP44" s="375">
        <f t="shared" si="67"/>
        <v>0</v>
      </c>
      <c r="AQ44" s="375">
        <v>0</v>
      </c>
      <c r="AR44" s="375">
        <v>0</v>
      </c>
      <c r="AS44" s="375">
        <f t="shared" si="68"/>
        <v>0</v>
      </c>
      <c r="AT44" s="375">
        <v>0</v>
      </c>
      <c r="AU44" s="375">
        <v>0</v>
      </c>
      <c r="AV44" s="375">
        <f t="shared" si="69"/>
        <v>0</v>
      </c>
      <c r="AW44" s="375">
        <v>0</v>
      </c>
      <c r="AX44" s="375">
        <v>0</v>
      </c>
      <c r="AY44" s="375">
        <f t="shared" si="70"/>
        <v>0</v>
      </c>
      <c r="AZ44" s="375">
        <v>0</v>
      </c>
      <c r="BA44" s="375">
        <v>0</v>
      </c>
      <c r="BB44" s="375">
        <f t="shared" si="71"/>
        <v>3</v>
      </c>
      <c r="BC44" s="375">
        <v>3</v>
      </c>
      <c r="BD44" s="375">
        <v>0</v>
      </c>
      <c r="BE44" s="375">
        <f t="shared" si="72"/>
        <v>0</v>
      </c>
      <c r="BF44" s="375">
        <v>0</v>
      </c>
      <c r="BG44" s="375">
        <v>0</v>
      </c>
      <c r="BH44" s="627" t="s">
        <v>102</v>
      </c>
      <c r="BI44" s="587" t="s">
        <v>533</v>
      </c>
      <c r="BJ44" s="375">
        <f t="shared" si="73"/>
        <v>0</v>
      </c>
      <c r="BK44" s="375">
        <v>0</v>
      </c>
      <c r="BL44" s="375">
        <v>0</v>
      </c>
      <c r="BM44" s="375">
        <f t="shared" si="74"/>
        <v>7</v>
      </c>
      <c r="BN44" s="375">
        <v>2</v>
      </c>
      <c r="BO44" s="375">
        <v>5</v>
      </c>
      <c r="BP44" s="375">
        <f t="shared" si="75"/>
        <v>1</v>
      </c>
      <c r="BQ44" s="375">
        <v>1</v>
      </c>
      <c r="BR44" s="375">
        <v>0</v>
      </c>
      <c r="BS44" s="375">
        <f t="shared" si="76"/>
        <v>3</v>
      </c>
      <c r="BT44" s="628">
        <v>1</v>
      </c>
      <c r="BU44" s="628">
        <v>2</v>
      </c>
      <c r="BV44" s="375">
        <f t="shared" si="77"/>
        <v>0</v>
      </c>
      <c r="BW44" s="375">
        <v>0</v>
      </c>
      <c r="BX44" s="375">
        <v>0</v>
      </c>
      <c r="BY44" s="375">
        <f t="shared" si="78"/>
        <v>30</v>
      </c>
      <c r="BZ44" s="632">
        <v>11</v>
      </c>
      <c r="CA44" s="632">
        <v>19</v>
      </c>
      <c r="CB44" s="627" t="s">
        <v>102</v>
      </c>
    </row>
    <row r="45" spans="1:80" s="12" customFormat="1" ht="22.5" customHeight="1">
      <c r="A45" s="587" t="s">
        <v>534</v>
      </c>
      <c r="B45" s="375">
        <f>C45+D45</f>
        <v>153</v>
      </c>
      <c r="C45" s="375">
        <f t="shared" si="55"/>
        <v>85</v>
      </c>
      <c r="D45" s="375">
        <f t="shared" si="30"/>
        <v>68</v>
      </c>
      <c r="E45" s="375">
        <f t="shared" si="56"/>
        <v>2</v>
      </c>
      <c r="F45" s="375">
        <v>0</v>
      </c>
      <c r="G45" s="628">
        <v>2</v>
      </c>
      <c r="H45" s="375">
        <f t="shared" si="57"/>
        <v>0</v>
      </c>
      <c r="I45" s="375">
        <v>0</v>
      </c>
      <c r="J45" s="375">
        <v>0</v>
      </c>
      <c r="K45" s="375">
        <f t="shared" si="58"/>
        <v>3</v>
      </c>
      <c r="L45" s="375">
        <v>1</v>
      </c>
      <c r="M45" s="375">
        <v>2</v>
      </c>
      <c r="N45" s="375">
        <f t="shared" si="59"/>
        <v>20</v>
      </c>
      <c r="O45" s="628">
        <v>4</v>
      </c>
      <c r="P45" s="628">
        <v>16</v>
      </c>
      <c r="Q45" s="375">
        <f t="shared" si="60"/>
        <v>7</v>
      </c>
      <c r="R45" s="628">
        <v>1</v>
      </c>
      <c r="S45" s="628">
        <v>6</v>
      </c>
      <c r="T45" s="627" t="s">
        <v>103</v>
      </c>
      <c r="U45" s="587" t="s">
        <v>534</v>
      </c>
      <c r="V45" s="375">
        <f t="shared" si="61"/>
        <v>19</v>
      </c>
      <c r="W45" s="628">
        <v>19</v>
      </c>
      <c r="X45" s="375">
        <v>0</v>
      </c>
      <c r="Y45" s="375">
        <f t="shared" si="62"/>
        <v>70</v>
      </c>
      <c r="Z45" s="628">
        <v>39</v>
      </c>
      <c r="AA45" s="628">
        <v>31</v>
      </c>
      <c r="AB45" s="375">
        <f t="shared" si="63"/>
        <v>0</v>
      </c>
      <c r="AC45" s="375">
        <v>0</v>
      </c>
      <c r="AD45" s="375">
        <v>0</v>
      </c>
      <c r="AE45" s="375">
        <f t="shared" si="64"/>
        <v>2</v>
      </c>
      <c r="AF45" s="375">
        <v>0</v>
      </c>
      <c r="AG45" s="375">
        <v>2</v>
      </c>
      <c r="AH45" s="375">
        <f t="shared" si="65"/>
        <v>1</v>
      </c>
      <c r="AI45" s="375">
        <v>1</v>
      </c>
      <c r="AJ45" s="375">
        <v>0</v>
      </c>
      <c r="AK45" s="375">
        <f t="shared" si="66"/>
        <v>0</v>
      </c>
      <c r="AL45" s="375">
        <v>0</v>
      </c>
      <c r="AM45" s="375">
        <v>0</v>
      </c>
      <c r="AN45" s="627" t="s">
        <v>103</v>
      </c>
      <c r="AO45" s="587" t="s">
        <v>534</v>
      </c>
      <c r="AP45" s="375">
        <f t="shared" si="67"/>
        <v>1</v>
      </c>
      <c r="AQ45" s="375">
        <v>1</v>
      </c>
      <c r="AR45" s="375">
        <v>0</v>
      </c>
      <c r="AS45" s="375">
        <f t="shared" si="68"/>
        <v>0</v>
      </c>
      <c r="AT45" s="375">
        <v>0</v>
      </c>
      <c r="AU45" s="375">
        <v>0</v>
      </c>
      <c r="AV45" s="375">
        <f t="shared" si="69"/>
        <v>1</v>
      </c>
      <c r="AW45" s="375">
        <v>1</v>
      </c>
      <c r="AX45" s="375">
        <v>0</v>
      </c>
      <c r="AY45" s="375">
        <f t="shared" si="70"/>
        <v>0</v>
      </c>
      <c r="AZ45" s="375">
        <v>0</v>
      </c>
      <c r="BA45" s="375">
        <v>0</v>
      </c>
      <c r="BB45" s="375">
        <f t="shared" si="71"/>
        <v>2</v>
      </c>
      <c r="BC45" s="628">
        <v>2</v>
      </c>
      <c r="BD45" s="375">
        <v>0</v>
      </c>
      <c r="BE45" s="375">
        <f t="shared" si="72"/>
        <v>0</v>
      </c>
      <c r="BF45" s="375">
        <v>0</v>
      </c>
      <c r="BG45" s="375">
        <v>0</v>
      </c>
      <c r="BH45" s="627" t="s">
        <v>103</v>
      </c>
      <c r="BI45" s="587" t="s">
        <v>534</v>
      </c>
      <c r="BJ45" s="375">
        <f t="shared" si="73"/>
        <v>0</v>
      </c>
      <c r="BK45" s="375">
        <v>0</v>
      </c>
      <c r="BL45" s="375">
        <v>0</v>
      </c>
      <c r="BM45" s="375">
        <f t="shared" si="74"/>
        <v>0</v>
      </c>
      <c r="BN45" s="375">
        <v>0</v>
      </c>
      <c r="BO45" s="375">
        <v>0</v>
      </c>
      <c r="BP45" s="375">
        <f t="shared" si="75"/>
        <v>0</v>
      </c>
      <c r="BQ45" s="375">
        <v>0</v>
      </c>
      <c r="BR45" s="375">
        <v>0</v>
      </c>
      <c r="BS45" s="375">
        <f t="shared" si="76"/>
        <v>4</v>
      </c>
      <c r="BT45" s="375">
        <v>2</v>
      </c>
      <c r="BU45" s="628">
        <v>2</v>
      </c>
      <c r="BV45" s="375">
        <f t="shared" si="77"/>
        <v>0</v>
      </c>
      <c r="BW45" s="375">
        <v>0</v>
      </c>
      <c r="BX45" s="375">
        <v>0</v>
      </c>
      <c r="BY45" s="375">
        <f t="shared" si="78"/>
        <v>21</v>
      </c>
      <c r="BZ45" s="632">
        <v>14</v>
      </c>
      <c r="CA45" s="632">
        <v>7</v>
      </c>
      <c r="CB45" s="627" t="s">
        <v>103</v>
      </c>
    </row>
    <row r="46" spans="1:80" s="12" customFormat="1" ht="22.5" customHeight="1">
      <c r="A46" s="587" t="s">
        <v>535</v>
      </c>
      <c r="B46" s="375">
        <f>C46+D46</f>
        <v>525</v>
      </c>
      <c r="C46" s="375">
        <f t="shared" si="55"/>
        <v>484</v>
      </c>
      <c r="D46" s="375">
        <f t="shared" si="30"/>
        <v>41</v>
      </c>
      <c r="E46" s="375">
        <f t="shared" si="56"/>
        <v>2</v>
      </c>
      <c r="F46" s="375">
        <v>0</v>
      </c>
      <c r="G46" s="628">
        <v>2</v>
      </c>
      <c r="H46" s="375">
        <f t="shared" si="57"/>
        <v>1</v>
      </c>
      <c r="I46" s="375">
        <v>0</v>
      </c>
      <c r="J46" s="628">
        <v>1</v>
      </c>
      <c r="K46" s="375">
        <f t="shared" si="58"/>
        <v>3</v>
      </c>
      <c r="L46" s="628">
        <v>3</v>
      </c>
      <c r="M46" s="375">
        <v>0</v>
      </c>
      <c r="N46" s="375">
        <f t="shared" si="59"/>
        <v>45</v>
      </c>
      <c r="O46" s="628">
        <v>36</v>
      </c>
      <c r="P46" s="628">
        <v>9</v>
      </c>
      <c r="Q46" s="375">
        <f t="shared" si="60"/>
        <v>4</v>
      </c>
      <c r="R46" s="375">
        <v>0</v>
      </c>
      <c r="S46" s="628">
        <v>4</v>
      </c>
      <c r="T46" s="627" t="s">
        <v>104</v>
      </c>
      <c r="U46" s="587" t="s">
        <v>535</v>
      </c>
      <c r="V46" s="375">
        <f t="shared" si="61"/>
        <v>69</v>
      </c>
      <c r="W46" s="628">
        <v>66</v>
      </c>
      <c r="X46" s="628">
        <v>3</v>
      </c>
      <c r="Y46" s="375">
        <f t="shared" si="62"/>
        <v>301</v>
      </c>
      <c r="Z46" s="628">
        <v>289</v>
      </c>
      <c r="AA46" s="628">
        <v>12</v>
      </c>
      <c r="AB46" s="375">
        <f t="shared" si="63"/>
        <v>0</v>
      </c>
      <c r="AC46" s="375">
        <v>0</v>
      </c>
      <c r="AD46" s="375">
        <v>0</v>
      </c>
      <c r="AE46" s="375">
        <f t="shared" si="64"/>
        <v>37</v>
      </c>
      <c r="AF46" s="628">
        <v>35</v>
      </c>
      <c r="AG46" s="628">
        <v>2</v>
      </c>
      <c r="AH46" s="375">
        <f t="shared" si="65"/>
        <v>11</v>
      </c>
      <c r="AI46" s="628">
        <v>11</v>
      </c>
      <c r="AJ46" s="375">
        <v>0</v>
      </c>
      <c r="AK46" s="375">
        <f t="shared" si="66"/>
        <v>0</v>
      </c>
      <c r="AL46" s="375">
        <v>0</v>
      </c>
      <c r="AM46" s="375">
        <v>0</v>
      </c>
      <c r="AN46" s="627" t="s">
        <v>104</v>
      </c>
      <c r="AO46" s="587" t="s">
        <v>535</v>
      </c>
      <c r="AP46" s="375">
        <f t="shared" si="67"/>
        <v>6</v>
      </c>
      <c r="AQ46" s="628">
        <v>5</v>
      </c>
      <c r="AR46" s="628">
        <v>1</v>
      </c>
      <c r="AS46" s="375">
        <f t="shared" si="68"/>
        <v>0</v>
      </c>
      <c r="AT46" s="375">
        <v>0</v>
      </c>
      <c r="AU46" s="375">
        <v>0</v>
      </c>
      <c r="AV46" s="375">
        <f t="shared" si="69"/>
        <v>1</v>
      </c>
      <c r="AW46" s="375">
        <v>1</v>
      </c>
      <c r="AX46" s="375">
        <v>0</v>
      </c>
      <c r="AY46" s="375">
        <f t="shared" si="70"/>
        <v>5</v>
      </c>
      <c r="AZ46" s="628">
        <v>5</v>
      </c>
      <c r="BA46" s="375">
        <v>0</v>
      </c>
      <c r="BB46" s="375">
        <f t="shared" si="71"/>
        <v>5</v>
      </c>
      <c r="BC46" s="628">
        <v>5</v>
      </c>
      <c r="BD46" s="375">
        <v>0</v>
      </c>
      <c r="BE46" s="375">
        <f t="shared" si="72"/>
        <v>2</v>
      </c>
      <c r="BF46" s="375">
        <v>0</v>
      </c>
      <c r="BG46" s="375">
        <v>2</v>
      </c>
      <c r="BH46" s="627" t="s">
        <v>104</v>
      </c>
      <c r="BI46" s="587" t="s">
        <v>535</v>
      </c>
      <c r="BJ46" s="375">
        <f t="shared" si="73"/>
        <v>0</v>
      </c>
      <c r="BK46" s="375">
        <v>0</v>
      </c>
      <c r="BL46" s="375">
        <v>0</v>
      </c>
      <c r="BM46" s="375">
        <f t="shared" si="74"/>
        <v>0</v>
      </c>
      <c r="BN46" s="375">
        <v>0</v>
      </c>
      <c r="BO46" s="375">
        <v>0</v>
      </c>
      <c r="BP46" s="375">
        <f t="shared" si="75"/>
        <v>0</v>
      </c>
      <c r="BQ46" s="375">
        <v>0</v>
      </c>
      <c r="BR46" s="375">
        <v>0</v>
      </c>
      <c r="BS46" s="375">
        <f t="shared" si="76"/>
        <v>5</v>
      </c>
      <c r="BT46" s="628">
        <v>5</v>
      </c>
      <c r="BU46" s="375">
        <v>0</v>
      </c>
      <c r="BV46" s="375">
        <f t="shared" si="77"/>
        <v>1</v>
      </c>
      <c r="BW46" s="375">
        <v>1</v>
      </c>
      <c r="BX46" s="375">
        <v>0</v>
      </c>
      <c r="BY46" s="375">
        <f t="shared" si="78"/>
        <v>27</v>
      </c>
      <c r="BZ46" s="632">
        <v>22</v>
      </c>
      <c r="CA46" s="632">
        <v>5</v>
      </c>
      <c r="CB46" s="627" t="s">
        <v>104</v>
      </c>
    </row>
    <row r="47" spans="1:80" s="12" customFormat="1" ht="3" customHeight="1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  <c r="U47" s="16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9"/>
      <c r="AO47" s="16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9"/>
      <c r="BI47" s="16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8"/>
    </row>
    <row r="48" spans="1:61" s="12" customFormat="1" ht="12" customHeight="1">
      <c r="A48" s="12" t="s">
        <v>817</v>
      </c>
      <c r="K48" s="20"/>
      <c r="N48" s="20"/>
      <c r="U48" s="12" t="s">
        <v>817</v>
      </c>
      <c r="AE48" s="20"/>
      <c r="AH48" s="20"/>
      <c r="AO48" s="12" t="s">
        <v>818</v>
      </c>
      <c r="BB48" s="20"/>
      <c r="BE48" s="20"/>
      <c r="BI48" s="12" t="s">
        <v>817</v>
      </c>
    </row>
    <row r="49" spans="1:71" s="12" customFormat="1" ht="12" customHeight="1">
      <c r="A49" s="12" t="s">
        <v>155</v>
      </c>
      <c r="K49" s="20"/>
      <c r="N49" s="20"/>
      <c r="U49" s="12" t="s">
        <v>155</v>
      </c>
      <c r="AE49" s="20"/>
      <c r="AH49" s="20"/>
      <c r="AO49" s="12" t="s">
        <v>155</v>
      </c>
      <c r="AY49" s="20"/>
      <c r="BB49" s="20"/>
      <c r="BE49" s="20"/>
      <c r="BI49" s="12" t="s">
        <v>155</v>
      </c>
      <c r="BS49" s="20"/>
    </row>
    <row r="50" spans="1:80" s="12" customFormat="1" ht="12" customHeight="1">
      <c r="A50" s="12" t="s">
        <v>58</v>
      </c>
      <c r="K50" s="20" t="s">
        <v>470</v>
      </c>
      <c r="L50" s="10"/>
      <c r="M50" s="10"/>
      <c r="N50" s="10"/>
      <c r="O50" s="10"/>
      <c r="P50" s="10"/>
      <c r="Q50" s="10"/>
      <c r="R50" s="10"/>
      <c r="S50" s="10"/>
      <c r="T50" s="11"/>
      <c r="U50" s="12" t="s">
        <v>58</v>
      </c>
      <c r="V50" s="10"/>
      <c r="W50" s="10"/>
      <c r="X50" s="10"/>
      <c r="Y50" s="10"/>
      <c r="Z50" s="10"/>
      <c r="AA50" s="10"/>
      <c r="AB50" s="10"/>
      <c r="AC50" s="10"/>
      <c r="AD50" s="10"/>
      <c r="AE50" s="20" t="s">
        <v>820</v>
      </c>
      <c r="AF50" s="10"/>
      <c r="AG50" s="10"/>
      <c r="AH50" s="10"/>
      <c r="AI50" s="10"/>
      <c r="AJ50" s="10"/>
      <c r="AK50" s="10"/>
      <c r="AL50" s="10"/>
      <c r="AM50" s="10"/>
      <c r="AN50" s="11"/>
      <c r="AO50" s="12" t="s">
        <v>58</v>
      </c>
      <c r="AP50" s="10"/>
      <c r="AQ50" s="10"/>
      <c r="AR50" s="10"/>
      <c r="AS50" s="10"/>
      <c r="AT50" s="10"/>
      <c r="AU50" s="10"/>
      <c r="AV50" s="10"/>
      <c r="AW50" s="10"/>
      <c r="AX50" s="10"/>
      <c r="AY50" s="20" t="s">
        <v>819</v>
      </c>
      <c r="AZ50" s="10"/>
      <c r="BA50" s="10"/>
      <c r="BB50" s="10"/>
      <c r="BC50" s="10"/>
      <c r="BD50" s="10"/>
      <c r="BE50" s="10"/>
      <c r="BF50" s="10"/>
      <c r="BG50" s="10"/>
      <c r="BH50" s="11"/>
      <c r="BI50" s="12" t="s">
        <v>58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20" t="s">
        <v>154</v>
      </c>
      <c r="BT50" s="10"/>
      <c r="BU50" s="10"/>
      <c r="BV50" s="10"/>
      <c r="BW50" s="10"/>
      <c r="BX50" s="10"/>
      <c r="BY50" s="11"/>
      <c r="BZ50" s="11"/>
      <c r="CA50" s="11"/>
      <c r="CB50" s="10"/>
    </row>
    <row r="51" spans="1:80" s="11" customFormat="1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CB51" s="10"/>
    </row>
    <row r="52" spans="1:80" s="11" customFormat="1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B52" s="21"/>
    </row>
  </sheetData>
  <sheetProtection/>
  <mergeCells count="43">
    <mergeCell ref="BP7:BR7"/>
    <mergeCell ref="BS7:BU7"/>
    <mergeCell ref="BV7:BX7"/>
    <mergeCell ref="AH7:AJ7"/>
    <mergeCell ref="AV7:AX7"/>
    <mergeCell ref="BI6:BI9"/>
    <mergeCell ref="BE7:BG7"/>
    <mergeCell ref="BB7:BD7"/>
    <mergeCell ref="N6:P6"/>
    <mergeCell ref="T6:T9"/>
    <mergeCell ref="U6:U9"/>
    <mergeCell ref="AS7:AU7"/>
    <mergeCell ref="AO6:AO9"/>
    <mergeCell ref="AY6:BA6"/>
    <mergeCell ref="V7:X7"/>
    <mergeCell ref="Y7:AA7"/>
    <mergeCell ref="BI3:BR3"/>
    <mergeCell ref="BS3:CB3"/>
    <mergeCell ref="BJ6:BL6"/>
    <mergeCell ref="BM6:BO6"/>
    <mergeCell ref="BP6:BR6"/>
    <mergeCell ref="BS6:BU6"/>
    <mergeCell ref="BV6:BX6"/>
    <mergeCell ref="CB6:CB9"/>
    <mergeCell ref="BJ7:BL7"/>
    <mergeCell ref="BM7:BO7"/>
    <mergeCell ref="A3:J3"/>
    <mergeCell ref="K3:T3"/>
    <mergeCell ref="U3:AD3"/>
    <mergeCell ref="AE3:AN3"/>
    <mergeCell ref="A6:A9"/>
    <mergeCell ref="H6:J6"/>
    <mergeCell ref="AB6:AD6"/>
    <mergeCell ref="H7:J7"/>
    <mergeCell ref="N7:P7"/>
    <mergeCell ref="AB7:AD7"/>
    <mergeCell ref="AO3:AX3"/>
    <mergeCell ref="AY3:BH3"/>
    <mergeCell ref="AH6:AJ6"/>
    <mergeCell ref="AN6:AN9"/>
    <mergeCell ref="BE6:BG6"/>
    <mergeCell ref="BH6:BH9"/>
    <mergeCell ref="AY7:BA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perSize="9" scale="73" r:id="rId1"/>
  <colBreaks count="2" manualBreakCount="2">
    <brk id="40" max="65535" man="1"/>
    <brk id="6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15"/>
  <sheetViews>
    <sheetView view="pageBreakPreview" zoomScaleSheetLayoutView="100" zoomScalePageLayoutView="0" workbookViewId="0" topLeftCell="A1">
      <selection activeCell="D13" sqref="D13:D15"/>
    </sheetView>
  </sheetViews>
  <sheetFormatPr defaultColWidth="10.00390625" defaultRowHeight="14.25"/>
  <cols>
    <col min="1" max="1" width="11.75390625" style="290" customWidth="1"/>
    <col min="2" max="5" width="25.625" style="290" customWidth="1"/>
    <col min="6" max="6" width="10.875" style="290" customWidth="1"/>
    <col min="7" max="16384" width="10.00390625" style="290" customWidth="1"/>
  </cols>
  <sheetData>
    <row r="1" spans="1:54" s="821" customFormat="1" ht="12" customHeight="1">
      <c r="A1" s="818" t="s">
        <v>842</v>
      </c>
      <c r="B1" s="819"/>
      <c r="C1" s="819"/>
      <c r="D1" s="819"/>
      <c r="E1" s="819"/>
      <c r="F1" s="718" t="s">
        <v>244</v>
      </c>
      <c r="H1" s="819"/>
      <c r="I1" s="819"/>
      <c r="J1" s="819"/>
      <c r="K1" s="819"/>
      <c r="L1" s="820"/>
      <c r="M1" s="822"/>
      <c r="N1" s="819"/>
      <c r="O1" s="819"/>
      <c r="P1" s="819"/>
      <c r="Q1" s="819"/>
      <c r="R1" s="819"/>
      <c r="S1" s="819"/>
      <c r="T1" s="819"/>
      <c r="U1" s="819"/>
      <c r="V1" s="819"/>
      <c r="X1" s="819"/>
      <c r="Y1" s="819"/>
      <c r="Z1" s="819"/>
      <c r="AA1" s="819"/>
      <c r="AB1" s="819"/>
      <c r="AC1" s="819"/>
      <c r="AD1" s="819"/>
      <c r="AE1" s="819"/>
      <c r="AF1" s="819"/>
      <c r="AG1" s="820"/>
      <c r="AH1" s="822"/>
      <c r="AI1" s="819"/>
      <c r="AJ1" s="819"/>
      <c r="AK1" s="819"/>
      <c r="AL1" s="819"/>
      <c r="AM1" s="819"/>
      <c r="AN1" s="819"/>
      <c r="AO1" s="819"/>
      <c r="AP1" s="819"/>
      <c r="AQ1" s="819"/>
      <c r="AS1" s="819"/>
      <c r="AT1" s="819"/>
      <c r="AU1" s="819"/>
      <c r="AV1" s="819"/>
      <c r="AW1" s="819"/>
      <c r="AX1" s="819"/>
      <c r="BB1" s="820"/>
    </row>
    <row r="2" ht="12" customHeight="1"/>
    <row r="3" spans="1:6" s="284" customFormat="1" ht="43.5" customHeight="1">
      <c r="A3" s="1066" t="s">
        <v>928</v>
      </c>
      <c r="B3" s="1067"/>
      <c r="C3" s="1067"/>
      <c r="D3" s="1067"/>
      <c r="E3" s="1067"/>
      <c r="F3" s="1067"/>
    </row>
    <row r="4" spans="1:6" s="284" customFormat="1" ht="12" customHeight="1">
      <c r="A4" s="695"/>
      <c r="B4" s="696"/>
      <c r="C4" s="696"/>
      <c r="D4" s="696"/>
      <c r="E4" s="696"/>
      <c r="F4" s="696"/>
    </row>
    <row r="5" spans="1:6" s="823" customFormat="1" ht="12" customHeight="1" thickBot="1">
      <c r="A5" s="823" t="s">
        <v>927</v>
      </c>
      <c r="F5" s="824" t="s">
        <v>530</v>
      </c>
    </row>
    <row r="6" spans="1:6" s="285" customFormat="1" ht="30" customHeight="1">
      <c r="A6" s="1068" t="s">
        <v>782</v>
      </c>
      <c r="B6" s="634" t="s">
        <v>773</v>
      </c>
      <c r="C6" s="635" t="s">
        <v>775</v>
      </c>
      <c r="D6" s="635" t="s">
        <v>777</v>
      </c>
      <c r="E6" s="636" t="s">
        <v>779</v>
      </c>
      <c r="F6" s="1070" t="s">
        <v>79</v>
      </c>
    </row>
    <row r="7" spans="1:6" s="286" customFormat="1" ht="30" customHeight="1">
      <c r="A7" s="1069"/>
      <c r="B7" s="637" t="s">
        <v>774</v>
      </c>
      <c r="C7" s="638" t="s">
        <v>776</v>
      </c>
      <c r="D7" s="638" t="s">
        <v>778</v>
      </c>
      <c r="E7" s="639" t="s">
        <v>780</v>
      </c>
      <c r="F7" s="1071"/>
    </row>
    <row r="8" spans="1:6" s="287" customFormat="1" ht="27" customHeight="1">
      <c r="A8" s="640">
        <v>2016</v>
      </c>
      <c r="B8" s="641">
        <v>488</v>
      </c>
      <c r="C8" s="642">
        <v>33</v>
      </c>
      <c r="D8" s="642">
        <v>393</v>
      </c>
      <c r="E8" s="687" t="s">
        <v>487</v>
      </c>
      <c r="F8" s="643">
        <v>2016</v>
      </c>
    </row>
    <row r="9" spans="1:6" s="287" customFormat="1" ht="27" customHeight="1">
      <c r="A9" s="640">
        <v>2017</v>
      </c>
      <c r="B9" s="641">
        <v>444</v>
      </c>
      <c r="C9" s="642">
        <v>33</v>
      </c>
      <c r="D9" s="642">
        <v>380</v>
      </c>
      <c r="E9" s="642">
        <v>13</v>
      </c>
      <c r="F9" s="643">
        <v>2017</v>
      </c>
    </row>
    <row r="10" spans="1:6" s="287" customFormat="1" ht="27" customHeight="1">
      <c r="A10" s="640">
        <v>2018</v>
      </c>
      <c r="B10" s="641">
        <v>430</v>
      </c>
      <c r="C10" s="642">
        <v>43</v>
      </c>
      <c r="D10" s="642">
        <v>361</v>
      </c>
      <c r="E10" s="642">
        <v>4</v>
      </c>
      <c r="F10" s="643">
        <v>2018</v>
      </c>
    </row>
    <row r="11" spans="1:6" s="287" customFormat="1" ht="27" customHeight="1">
      <c r="A11" s="640">
        <v>2019</v>
      </c>
      <c r="B11" s="641">
        <v>408</v>
      </c>
      <c r="C11" s="642">
        <v>47</v>
      </c>
      <c r="D11" s="642">
        <v>342</v>
      </c>
      <c r="E11" s="642">
        <v>3</v>
      </c>
      <c r="F11" s="643">
        <v>2019</v>
      </c>
    </row>
    <row r="12" spans="1:6" s="288" customFormat="1" ht="27" customHeight="1" thickBot="1">
      <c r="A12" s="644">
        <v>2020</v>
      </c>
      <c r="B12" s="645">
        <v>325</v>
      </c>
      <c r="C12" s="646">
        <v>29</v>
      </c>
      <c r="D12" s="646">
        <v>298</v>
      </c>
      <c r="E12" s="646">
        <v>8</v>
      </c>
      <c r="F12" s="647">
        <v>2020</v>
      </c>
    </row>
    <row r="13" spans="1:4" ht="12" customHeight="1">
      <c r="A13" s="290" t="s">
        <v>929</v>
      </c>
      <c r="D13" s="290" t="s">
        <v>1052</v>
      </c>
    </row>
    <row r="14" ht="12" customHeight="1">
      <c r="D14" s="290" t="s">
        <v>1019</v>
      </c>
    </row>
    <row r="15" spans="1:4" ht="12" customHeight="1">
      <c r="A15" s="290" t="s">
        <v>783</v>
      </c>
      <c r="C15" s="289"/>
      <c r="D15" s="289" t="s">
        <v>781</v>
      </c>
    </row>
    <row r="16" s="285" customFormat="1" ht="15.75" customHeight="1"/>
  </sheetData>
  <sheetProtection/>
  <mergeCells count="3">
    <mergeCell ref="A3:F3"/>
    <mergeCell ref="A6:A7"/>
    <mergeCell ref="F6:F7"/>
  </mergeCells>
  <printOptions/>
  <pageMargins left="0.98416668176651" right="0.98416668176651" top="0.590416669845581" bottom="0.590416669845581" header="0.511805534362793" footer="0.51180553436279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오리온</dc:creator>
  <cp:keywords/>
  <dc:description/>
  <cp:lastModifiedBy>user</cp:lastModifiedBy>
  <cp:lastPrinted>2020-01-28T01:15:08Z</cp:lastPrinted>
  <dcterms:created xsi:type="dcterms:W3CDTF">2001-10-18T01:29:56Z</dcterms:created>
  <dcterms:modified xsi:type="dcterms:W3CDTF">2022-02-07T00:37:25Z</dcterms:modified>
  <cp:category/>
  <cp:version/>
  <cp:contentType/>
  <cp:contentStatus/>
  <cp:revision>1</cp:revision>
</cp:coreProperties>
</file>