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현재_통합_문서"/>
  <bookViews>
    <workbookView xWindow="630" yWindow="65281" windowWidth="28170" windowHeight="12945" tabRatio="770" activeTab="2"/>
  </bookViews>
  <sheets>
    <sheet name="1.주택현황및보급률" sheetId="1" r:id="rId1"/>
    <sheet name="2.건축허가" sheetId="2" r:id="rId2"/>
    <sheet name="2-1.건축허가(용도별)" sheetId="3" r:id="rId3"/>
    <sheet name="3.아파트건립" sheetId="4" r:id="rId4"/>
    <sheet name="4.주택재개발사업" sheetId="5" r:id="rId5"/>
    <sheet name="5. 주택가격지수" sheetId="6" r:id="rId6"/>
    <sheet name="6. 토지거래 허가" sheetId="7" r:id="rId7"/>
    <sheet name="7. 지가변동률" sheetId="8" r:id="rId8"/>
    <sheet name="8.토지거래현황" sheetId="9" r:id="rId9"/>
    <sheet name="9.용도지역" sheetId="10" r:id="rId10"/>
    <sheet name="10.용도지구" sheetId="11" r:id="rId11"/>
    <sheet name="11.개발제한구역" sheetId="12" r:id="rId12"/>
    <sheet name="12.공원" sheetId="13" r:id="rId13"/>
    <sheet name="13.하천" sheetId="14" r:id="rId14"/>
    <sheet name="14.하천부지점용" sheetId="15" r:id="rId15"/>
    <sheet name="15.댐현황" sheetId="16" r:id="rId16"/>
    <sheet name="16.도로" sheetId="17" r:id="rId17"/>
    <sheet name="16-1.폭원별 도로현황" sheetId="18" r:id="rId18"/>
    <sheet name="17.도로시설물" sheetId="19" r:id="rId19"/>
    <sheet name="18.교량" sheetId="20" r:id="rId20"/>
    <sheet name="19.건설장비" sheetId="21" r:id="rId21"/>
  </sheets>
  <externalReferences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</externalReferences>
  <definedNames>
    <definedName name="_1._접수우편물" localSheetId="10">#REF!</definedName>
    <definedName name="_1._접수우편물" localSheetId="13">#REF!</definedName>
    <definedName name="_1._접수우편물" localSheetId="14">#REF!</definedName>
    <definedName name="_1._접수우편물" localSheetId="15">#REF!</definedName>
    <definedName name="_1._접수우편물" localSheetId="16">#REF!</definedName>
    <definedName name="_1._접수우편물" localSheetId="18">#REF!</definedName>
    <definedName name="_1._접수우편물" localSheetId="19">#REF!</definedName>
    <definedName name="_1._접수우편물" localSheetId="20">#REF!</definedName>
    <definedName name="_1._접수우편물" localSheetId="1">#REF!</definedName>
    <definedName name="_1._접수우편물" localSheetId="2">#REF!</definedName>
    <definedName name="_1._접수우편물" localSheetId="4">#REF!</definedName>
    <definedName name="_1._접수우편물" localSheetId="6">#REF!</definedName>
    <definedName name="_1._접수우편물" localSheetId="8">#REF!</definedName>
    <definedName name="_1._접수우편물" localSheetId="9">#REF!</definedName>
    <definedName name="_1._접수우편물">#REF!</definedName>
    <definedName name="_2._배달우편물">'[1]배달물수'!$A$2</definedName>
    <definedName name="_3._우편세입" localSheetId="10">#REF!</definedName>
    <definedName name="_3._우편세입" localSheetId="13">#REF!</definedName>
    <definedName name="_3._우편세입" localSheetId="14">#REF!</definedName>
    <definedName name="_3._우편세입" localSheetId="15">#REF!</definedName>
    <definedName name="_3._우편세입" localSheetId="16">#REF!</definedName>
    <definedName name="_3._우편세입" localSheetId="18">#REF!</definedName>
    <definedName name="_3._우편세입" localSheetId="19">#REF!</definedName>
    <definedName name="_3._우편세입" localSheetId="20">#REF!</definedName>
    <definedName name="_3._우편세입" localSheetId="1">#REF!</definedName>
    <definedName name="_3._우편세입" localSheetId="2">#REF!</definedName>
    <definedName name="_3._우편세입" localSheetId="4">#REF!</definedName>
    <definedName name="_3._우편세입" localSheetId="6">#REF!</definedName>
    <definedName name="_3._우편세입" localSheetId="8">#REF!</definedName>
    <definedName name="_3._우편세입" localSheetId="9">#REF!</definedName>
    <definedName name="_3._우편세입">#REF!</definedName>
    <definedName name="1_저수지" localSheetId="10">#REF!</definedName>
    <definedName name="1_저수지" localSheetId="15">#REF!</definedName>
    <definedName name="1_저수지" localSheetId="16">#REF!</definedName>
    <definedName name="1_저수지" localSheetId="18">#REF!</definedName>
    <definedName name="1_저수지" localSheetId="4">#REF!</definedName>
    <definedName name="1_저수지" localSheetId="6">#REF!</definedName>
    <definedName name="1_저수지" localSheetId="9">#REF!</definedName>
    <definedName name="1_저수지">#REF!</definedName>
    <definedName name="10_방조제" localSheetId="10">#REF!</definedName>
    <definedName name="10_방조제" localSheetId="15">#REF!</definedName>
    <definedName name="10_방조제" localSheetId="16">#REF!</definedName>
    <definedName name="10_방조제" localSheetId="18">#REF!</definedName>
    <definedName name="10_방조제" localSheetId="4">#REF!</definedName>
    <definedName name="10_방조제" localSheetId="6">#REF!</definedName>
    <definedName name="10_방조제" localSheetId="9">#REF!</definedName>
    <definedName name="10_방조제">#REF!</definedName>
    <definedName name="2_양수장" localSheetId="10">#REF!</definedName>
    <definedName name="2_양수장" localSheetId="15">#REF!</definedName>
    <definedName name="2_양수장" localSheetId="16">#REF!</definedName>
    <definedName name="2_양수장" localSheetId="18">#REF!</definedName>
    <definedName name="2_양수장" localSheetId="4">#REF!</definedName>
    <definedName name="2_양수장" localSheetId="6">#REF!</definedName>
    <definedName name="2_양수장" localSheetId="9">#REF!</definedName>
    <definedName name="2_양수장">#REF!</definedName>
    <definedName name="3_배수장" localSheetId="10">#REF!</definedName>
    <definedName name="3_배수장" localSheetId="15">#REF!</definedName>
    <definedName name="3_배수장" localSheetId="16">#REF!</definedName>
    <definedName name="3_배수장" localSheetId="18">#REF!</definedName>
    <definedName name="3_배수장" localSheetId="4">#REF!</definedName>
    <definedName name="3_배수장" localSheetId="6">#REF!</definedName>
    <definedName name="3_배수장" localSheetId="9">#REF!</definedName>
    <definedName name="3_배수장">#REF!</definedName>
    <definedName name="4_양배수장" localSheetId="10">#REF!</definedName>
    <definedName name="4_양배수장" localSheetId="15">#REF!</definedName>
    <definedName name="4_양배수장" localSheetId="16">#REF!</definedName>
    <definedName name="4_양배수장" localSheetId="18">#REF!</definedName>
    <definedName name="4_양배수장" localSheetId="4">#REF!</definedName>
    <definedName name="4_양배수장" localSheetId="6">#REF!</definedName>
    <definedName name="4_양배수장" localSheetId="9">#REF!</definedName>
    <definedName name="4_양배수장">#REF!</definedName>
    <definedName name="5_취입보" localSheetId="10">#REF!</definedName>
    <definedName name="5_취입보" localSheetId="15">#REF!</definedName>
    <definedName name="5_취입보" localSheetId="16">#REF!</definedName>
    <definedName name="5_취입보" localSheetId="18">#REF!</definedName>
    <definedName name="5_취입보" localSheetId="4">#REF!</definedName>
    <definedName name="5_취입보" localSheetId="6">#REF!</definedName>
    <definedName name="5_취입보" localSheetId="9">#REF!</definedName>
    <definedName name="5_취입보">#REF!</definedName>
    <definedName name="6_집수암거" localSheetId="10">#REF!</definedName>
    <definedName name="6_집수암거" localSheetId="15">#REF!</definedName>
    <definedName name="6_집수암거" localSheetId="16">#REF!</definedName>
    <definedName name="6_집수암거" localSheetId="18">#REF!</definedName>
    <definedName name="6_집수암거" localSheetId="4">#REF!</definedName>
    <definedName name="6_집수암거" localSheetId="6">#REF!</definedName>
    <definedName name="6_집수암거" localSheetId="9">#REF!</definedName>
    <definedName name="6_집수암거">#REF!</definedName>
    <definedName name="7_집수정" localSheetId="10">#REF!</definedName>
    <definedName name="7_집수정" localSheetId="15">#REF!</definedName>
    <definedName name="7_집수정" localSheetId="16">#REF!</definedName>
    <definedName name="7_집수정" localSheetId="18">#REF!</definedName>
    <definedName name="7_집수정" localSheetId="4">#REF!</definedName>
    <definedName name="7_집수정" localSheetId="6">#REF!</definedName>
    <definedName name="7_집수정" localSheetId="9">#REF!</definedName>
    <definedName name="7_집수정">#REF!</definedName>
    <definedName name="8_대형관정" localSheetId="10">#REF!</definedName>
    <definedName name="8_대형관정" localSheetId="15">#REF!</definedName>
    <definedName name="8_대형관정" localSheetId="16">#REF!</definedName>
    <definedName name="8_대형관정" localSheetId="18">#REF!</definedName>
    <definedName name="8_대형관정" localSheetId="4">#REF!</definedName>
    <definedName name="8_대형관정" localSheetId="6">#REF!</definedName>
    <definedName name="8_대형관정" localSheetId="9">#REF!</definedName>
    <definedName name="8_대형관정">#REF!</definedName>
    <definedName name="9_소형관정" localSheetId="10">#REF!</definedName>
    <definedName name="9_소형관정" localSheetId="15">#REF!</definedName>
    <definedName name="9_소형관정" localSheetId="16">#REF!</definedName>
    <definedName name="9_소형관정" localSheetId="18">#REF!</definedName>
    <definedName name="9_소형관정" localSheetId="4">#REF!</definedName>
    <definedName name="9_소형관정" localSheetId="6">#REF!</definedName>
    <definedName name="9_소형관정" localSheetId="9">#REF!</definedName>
    <definedName name="9_소형관정">#REF!</definedName>
    <definedName name="a" localSheetId="20">#REF!</definedName>
    <definedName name="a">#REF!</definedName>
    <definedName name="aaa" localSheetId="0">#REF!</definedName>
    <definedName name="aaa" localSheetId="15">#REF!</definedName>
    <definedName name="aaa" localSheetId="19">#REF!</definedName>
    <definedName name="aaa" localSheetId="20">#REF!</definedName>
    <definedName name="aaa" localSheetId="3">#REF!</definedName>
    <definedName name="aaa" localSheetId="4">#REF!</definedName>
    <definedName name="aaa" localSheetId="6">#REF!</definedName>
    <definedName name="aaa" localSheetId="8">#REF!</definedName>
    <definedName name="aaa">#REF!</definedName>
    <definedName name="DataStateRange" hidden="1">'[15]총액조회신탁'!$A$5,'[15]총액조회신탁'!$A$7,'[15]총액조회신탁'!$A$34:$C$38,'[15]총액조회신탁'!$E$4,'[15]총액조회신탁'!$E$8,'[15]총액조회신탁'!$A$40:$A$41</definedName>
    <definedName name="_xlnm.Print_Area" localSheetId="0">'1.주택현황및보급률'!$A$1:$K$19</definedName>
    <definedName name="_xlnm.Print_Area" localSheetId="12">'12.공원'!$A$1:$AL$40</definedName>
    <definedName name="_xlnm.Print_Area" localSheetId="13">'13.하천'!$A$1:$I$29</definedName>
    <definedName name="_xlnm.Print_Area" localSheetId="2">'2-1.건축허가(용도별)'!$A$1:$S$16</definedName>
    <definedName name="_xlnm.Print_Area" localSheetId="4">'4.주택재개발사업'!$A$1:$N$20</definedName>
    <definedName name="rnr">'[2]0110원본'!$A$1:$ET$32</definedName>
    <definedName name="s" localSheetId="20">#REF!</definedName>
    <definedName name="s">#REF!</definedName>
    <definedName name="나._세입실적비교" localSheetId="10">#REF!</definedName>
    <definedName name="나._세입실적비교" localSheetId="13">#REF!</definedName>
    <definedName name="나._세입실적비교" localSheetId="14">#REF!</definedName>
    <definedName name="나._세입실적비교" localSheetId="15">#REF!</definedName>
    <definedName name="나._세입실적비교" localSheetId="16">#REF!</definedName>
    <definedName name="나._세입실적비교" localSheetId="18">#REF!</definedName>
    <definedName name="나._세입실적비교" localSheetId="19">#REF!</definedName>
    <definedName name="나._세입실적비교" localSheetId="20">#REF!</definedName>
    <definedName name="나._세입실적비교" localSheetId="1">#REF!</definedName>
    <definedName name="나._세입실적비교" localSheetId="2">#REF!</definedName>
    <definedName name="나._세입실적비교" localSheetId="4">#REF!</definedName>
    <definedName name="나._세입실적비교" localSheetId="6">#REF!</definedName>
    <definedName name="나._세입실적비교" localSheetId="8">#REF!</definedName>
    <definedName name="나._세입실적비교" localSheetId="9">#REF!</definedName>
    <definedName name="나._세입실적비교">#REF!</definedName>
    <definedName name="나._접수물량과_배달물량_비교">'[1]접수대배달'!$A$1</definedName>
    <definedName name="다._우편물량과_세입실적" localSheetId="10">#REF!</definedName>
    <definedName name="다._우편물량과_세입실적" localSheetId="13">#REF!</definedName>
    <definedName name="다._우편물량과_세입실적" localSheetId="14">#REF!</definedName>
    <definedName name="다._우편물량과_세입실적" localSheetId="15">#REF!</definedName>
    <definedName name="다._우편물량과_세입실적" localSheetId="16">#REF!</definedName>
    <definedName name="다._우편물량과_세입실적" localSheetId="18">#REF!</definedName>
    <definedName name="다._우편물량과_세입실적" localSheetId="19">#REF!</definedName>
    <definedName name="다._우편물량과_세입실적" localSheetId="20">#REF!</definedName>
    <definedName name="다._우편물량과_세입실적" localSheetId="1">#REF!</definedName>
    <definedName name="다._우편물량과_세입실적" localSheetId="2">#REF!</definedName>
    <definedName name="다._우편물량과_세입실적" localSheetId="4">#REF!</definedName>
    <definedName name="다._우편물량과_세입실적" localSheetId="6">#REF!</definedName>
    <definedName name="다._우편물량과_세입실적" localSheetId="8">#REF!</definedName>
    <definedName name="다._우편물량과_세입실적" localSheetId="9">#REF!</definedName>
    <definedName name="다._우편물량과_세입실적">#REF!</definedName>
    <definedName name="다._체신청별_접수물량">'[1]청별접수'!$A$1</definedName>
    <definedName name="라._종별_접수량_총괄">'[1]종별접수'!$A$1</definedName>
    <definedName name="라._체신청별_세입목표_대_실적" localSheetId="10">#REF!</definedName>
    <definedName name="라._체신청별_세입목표_대_실적" localSheetId="13">#REF!</definedName>
    <definedName name="라._체신청별_세입목표_대_실적" localSheetId="14">#REF!</definedName>
    <definedName name="라._체신청별_세입목표_대_실적" localSheetId="15">#REF!</definedName>
    <definedName name="라._체신청별_세입목표_대_실적" localSheetId="16">#REF!</definedName>
    <definedName name="라._체신청별_세입목표_대_실적" localSheetId="18">#REF!</definedName>
    <definedName name="라._체신청별_세입목표_대_실적" localSheetId="19">#REF!</definedName>
    <definedName name="라._체신청별_세입목표_대_실적" localSheetId="20">#REF!</definedName>
    <definedName name="라._체신청별_세입목표_대_실적" localSheetId="1">#REF!</definedName>
    <definedName name="라._체신청별_세입목표_대_실적" localSheetId="2">#REF!</definedName>
    <definedName name="라._체신청별_세입목표_대_실적" localSheetId="4">#REF!</definedName>
    <definedName name="라._체신청별_세입목표_대_실적" localSheetId="6">#REF!</definedName>
    <definedName name="라._체신청별_세입목표_대_실적" localSheetId="8">#REF!</definedName>
    <definedName name="라._체신청별_세입목표_대_실적" localSheetId="9">#REF!</definedName>
    <definedName name="라._체신청별_세입목표_대_실적">#REF!</definedName>
    <definedName name="마._종별_접수량_및_구성비__국내" localSheetId="10">#REF!</definedName>
    <definedName name="마._종별_접수량_및_구성비__국내" localSheetId="13">#REF!</definedName>
    <definedName name="마._종별_접수량_및_구성비__국내" localSheetId="14">#REF!</definedName>
    <definedName name="마._종별_접수량_및_구성비__국내" localSheetId="15">#REF!</definedName>
    <definedName name="마._종별_접수량_및_구성비__국내" localSheetId="16">#REF!</definedName>
    <definedName name="마._종별_접수량_및_구성비__국내" localSheetId="18">#REF!</definedName>
    <definedName name="마._종별_접수량_및_구성비__국내" localSheetId="19">#REF!</definedName>
    <definedName name="마._종별_접수량_및_구성비__국내" localSheetId="20">#REF!</definedName>
    <definedName name="마._종별_접수량_및_구성비__국내" localSheetId="1">#REF!</definedName>
    <definedName name="마._종별_접수량_및_구성비__국내" localSheetId="2">#REF!</definedName>
    <definedName name="마._종별_접수량_및_구성비__국내" localSheetId="4">#REF!</definedName>
    <definedName name="마._종별_접수량_및_구성비__국내" localSheetId="6">#REF!</definedName>
    <definedName name="마._종별_접수량_및_구성비__국내" localSheetId="8">#REF!</definedName>
    <definedName name="마._종별_접수량_및_구성비__국내" localSheetId="9">#REF!</definedName>
    <definedName name="마._종별_접수량_및_구성비__국내">#REF!</definedName>
    <definedName name="마._체신청별_전년대비_세입실적" localSheetId="10">#REF!</definedName>
    <definedName name="마._체신청별_전년대비_세입실적" localSheetId="13">#REF!</definedName>
    <definedName name="마._체신청별_전년대비_세입실적" localSheetId="14">#REF!</definedName>
    <definedName name="마._체신청별_전년대비_세입실적" localSheetId="15">#REF!</definedName>
    <definedName name="마._체신청별_전년대비_세입실적" localSheetId="16">#REF!</definedName>
    <definedName name="마._체신청별_전년대비_세입실적" localSheetId="18">#REF!</definedName>
    <definedName name="마._체신청별_전년대비_세입실적" localSheetId="19">#REF!</definedName>
    <definedName name="마._체신청별_전년대비_세입실적" localSheetId="20">#REF!</definedName>
    <definedName name="마._체신청별_전년대비_세입실적" localSheetId="1">#REF!</definedName>
    <definedName name="마._체신청별_전년대비_세입실적" localSheetId="2">#REF!</definedName>
    <definedName name="마._체신청별_전년대비_세입실적" localSheetId="4">#REF!</definedName>
    <definedName name="마._체신청별_전년대비_세입실적" localSheetId="6">#REF!</definedName>
    <definedName name="마._체신청별_전년대비_세입실적" localSheetId="8">#REF!</definedName>
    <definedName name="마._체신청별_전년대비_세입실적" localSheetId="9">#REF!</definedName>
    <definedName name="마._체신청별_전년대비_세입실적">#REF!</definedName>
    <definedName name="바._종별_접수량__국제" localSheetId="10">#REF!</definedName>
    <definedName name="바._종별_접수량__국제" localSheetId="13">#REF!</definedName>
    <definedName name="바._종별_접수량__국제" localSheetId="14">#REF!</definedName>
    <definedName name="바._종별_접수량__국제" localSheetId="15">#REF!</definedName>
    <definedName name="바._종별_접수량__국제" localSheetId="16">#REF!</definedName>
    <definedName name="바._종별_접수량__국제" localSheetId="18">#REF!</definedName>
    <definedName name="바._종별_접수량__국제" localSheetId="19">#REF!</definedName>
    <definedName name="바._종별_접수량__국제" localSheetId="20">#REF!</definedName>
    <definedName name="바._종별_접수량__국제" localSheetId="1">#REF!</definedName>
    <definedName name="바._종별_접수량__국제" localSheetId="2">#REF!</definedName>
    <definedName name="바._종별_접수량__국제" localSheetId="4">#REF!</definedName>
    <definedName name="바._종별_접수량__국제" localSheetId="6">#REF!</definedName>
    <definedName name="바._종별_접수량__국제" localSheetId="8">#REF!</definedName>
    <definedName name="바._종별_접수량__국제" localSheetId="9">#REF!</definedName>
    <definedName name="바._종별_접수량__국제">#REF!</definedName>
    <definedName name="바._항목별_세입실적">'[1]항목별세입'!$A$1</definedName>
    <definedName name="방조제" localSheetId="6">#REF!</definedName>
    <definedName name="방조제">#REF!</definedName>
    <definedName name="사._국제특급우편물_접수실적__당월">'[1]국제특급'!$A$1</definedName>
    <definedName name="사._요금별·후납_우편물량">'[1]별후납'!$A$1</definedName>
    <definedName name="세입비1">'[3]0110원본'!$A$1:$ET$32</definedName>
    <definedName name="식료품" localSheetId="0">#REF!</definedName>
    <definedName name="식료품" localSheetId="19">#REF!</definedName>
    <definedName name="식료품" localSheetId="20">#REF!</definedName>
    <definedName name="식료품" localSheetId="4">#REF!</definedName>
    <definedName name="식료품">#REF!</definedName>
    <definedName name="ㅇㅇ">#REF!</definedName>
    <definedName name="ㅇㅇㅇㅇㅇ">#REF!</definedName>
    <definedName name="용도지구2">#REF!</definedName>
    <definedName name="우편">#REF!</definedName>
    <definedName name="읍면" localSheetId="6">#REF!</definedName>
    <definedName name="읍면">#REF!</definedName>
    <definedName name="읍면동" localSheetId="13">#REF!</definedName>
    <definedName name="읍면동" localSheetId="14">#REF!</definedName>
    <definedName name="읍면동" localSheetId="6">#REF!</definedName>
    <definedName name="읍면동" localSheetId="8">#REF!</definedName>
    <definedName name="읍면동">#REF!</definedName>
    <definedName name="이사분기" localSheetId="0">#REF!</definedName>
    <definedName name="이사분기" localSheetId="19">#REF!</definedName>
    <definedName name="이사분기" localSheetId="20">#REF!</definedName>
    <definedName name="이사분기" localSheetId="4">#REF!</definedName>
    <definedName name="이사분기">#REF!</definedName>
    <definedName name="인구이동">#REF!</definedName>
    <definedName name="일사분가" localSheetId="0">#REF!</definedName>
    <definedName name="일사분가" localSheetId="19">#REF!</definedName>
    <definedName name="일사분가" localSheetId="20">#REF!</definedName>
    <definedName name="일사분가" localSheetId="4">#REF!</definedName>
    <definedName name="일사분가">#REF!</definedName>
    <definedName name="일사분기" localSheetId="0">#REF!</definedName>
    <definedName name="일사분기" localSheetId="19">#REF!</definedName>
    <definedName name="일사분기" localSheetId="20">#REF!</definedName>
    <definedName name="일사분기" localSheetId="4">#REF!</definedName>
    <definedName name="일사분기">#REF!</definedName>
    <definedName name="자료제공" localSheetId="0">#REF!</definedName>
    <definedName name="자료제공" localSheetId="19">#REF!</definedName>
    <definedName name="자료제공" localSheetId="20">#REF!</definedName>
    <definedName name="자료제공" localSheetId="4">#REF!</definedName>
    <definedName name="자료제공">#REF!</definedName>
    <definedName name="자료제공__통계청_서산출장소__직__행정6급__성명__엄봉섭" localSheetId="20">#REF!</definedName>
    <definedName name="자료제공__통계청_서산출장소__직__행정6급__성명__엄봉섭" localSheetId="6">#REF!</definedName>
    <definedName name="자료제공__통계청_서산출장소__직__행정6급__성명__엄봉섭" localSheetId="8">#REF!</definedName>
    <definedName name="자료제공__통계청_서산출장소__직__행정6급__성명__엄봉섭">#REF!</definedName>
    <definedName name="저수지" localSheetId="20">#REF!</definedName>
    <definedName name="저수지">#REF!</definedName>
    <definedName name="접수종별">#REF!</definedName>
    <definedName name="하나" localSheetId="0">#REF!</definedName>
    <definedName name="하나" localSheetId="10">#REF!</definedName>
    <definedName name="하나" localSheetId="15">#REF!</definedName>
    <definedName name="하나" localSheetId="16">#REF!</definedName>
    <definedName name="하나" localSheetId="18">#REF!</definedName>
    <definedName name="하나" localSheetId="19">#REF!</definedName>
    <definedName name="하나" localSheetId="20">#REF!</definedName>
    <definedName name="하나" localSheetId="3">#REF!</definedName>
    <definedName name="하나" localSheetId="4">#REF!</definedName>
    <definedName name="하나" localSheetId="6">#REF!</definedName>
    <definedName name="하나" localSheetId="8">#REF!</definedName>
    <definedName name="하나" localSheetId="9">#REF!</definedName>
    <definedName name="하나">#REF!</definedName>
  </definedNames>
  <calcPr fullCalcOnLoad="1"/>
</workbook>
</file>

<file path=xl/comments14.xml><?xml version="1.0" encoding="utf-8"?>
<comments xmlns="http://schemas.openxmlformats.org/spreadsheetml/2006/main">
  <authors>
    <author>Boryeong</author>
    <author>user</author>
  </authors>
  <commentList>
    <comment ref="G16" authorId="0">
      <text>
        <r>
          <rPr>
            <sz val="9"/>
            <rFont val="굴림"/>
            <family val="3"/>
          </rPr>
          <t xml:space="preserve">기개수/요개수*100
</t>
        </r>
      </text>
    </comment>
    <comment ref="A24" authorId="1">
      <text>
        <r>
          <rPr>
            <b/>
            <sz val="9"/>
            <rFont val="돋움"/>
            <family val="3"/>
          </rPr>
          <t>소하천</t>
        </r>
      </text>
    </comment>
    <comment ref="G22" authorId="0">
      <text>
        <r>
          <rPr>
            <sz val="9"/>
            <rFont val="굴림"/>
            <family val="3"/>
          </rPr>
          <t xml:space="preserve">기개수/요개수*100
</t>
        </r>
      </text>
    </comment>
  </commentList>
</comments>
</file>

<file path=xl/comments18.xml><?xml version="1.0" encoding="utf-8"?>
<comments xmlns="http://schemas.openxmlformats.org/spreadsheetml/2006/main">
  <authors>
    <author>user</author>
  </authors>
  <commentList>
    <comment ref="G6" authorId="0">
      <text>
        <r>
          <rPr>
            <b/>
            <sz val="9"/>
            <rFont val="돋움"/>
            <family val="3"/>
          </rPr>
          <t>「도시계획현황」한국토지주택공사 공간정보처</t>
        </r>
      </text>
    </comment>
  </commentList>
</comments>
</file>

<file path=xl/comments19.xml><?xml version="1.0" encoding="utf-8"?>
<comments xmlns="http://schemas.openxmlformats.org/spreadsheetml/2006/main">
  <authors>
    <author>user</author>
  </authors>
  <commentList>
    <comment ref="AC6" authorId="0">
      <text>
        <r>
          <rPr>
            <b/>
            <sz val="9"/>
            <rFont val="돋움"/>
            <family val="3"/>
          </rPr>
          <t xml:space="preserve">교통과
</t>
        </r>
      </text>
    </comment>
  </commentList>
</comments>
</file>

<file path=xl/comments5.xml><?xml version="1.0" encoding="utf-8"?>
<comments xmlns="http://schemas.openxmlformats.org/spreadsheetml/2006/main">
  <authors>
    <author>BR</author>
  </authors>
  <commentList>
    <comment ref="A19" authorId="0">
      <text>
        <r>
          <rPr>
            <b/>
            <sz val="9"/>
            <rFont val="굴림"/>
            <family val="3"/>
          </rPr>
          <t>주택</t>
        </r>
      </text>
    </comment>
    <comment ref="A21" authorId="0">
      <text>
        <r>
          <rPr>
            <b/>
            <sz val="9"/>
            <rFont val="굴림"/>
            <family val="3"/>
          </rPr>
          <t>주택</t>
        </r>
      </text>
    </comment>
  </commentList>
</comments>
</file>

<file path=xl/comments6.xml><?xml version="1.0" encoding="utf-8"?>
<comments xmlns="http://schemas.openxmlformats.org/spreadsheetml/2006/main">
  <authors>
    <author>user</author>
  </authors>
  <commentList>
    <comment ref="A3" authorId="0">
      <text>
        <r>
          <rPr>
            <b/>
            <sz val="9"/>
            <rFont val="돋움"/>
            <family val="3"/>
          </rPr>
          <t>건설</t>
        </r>
        <r>
          <rPr>
            <b/>
            <sz val="9"/>
            <rFont val="Tahoma"/>
            <family val="2"/>
          </rPr>
          <t>·</t>
        </r>
        <r>
          <rPr>
            <b/>
            <sz val="9"/>
            <rFont val="돋움"/>
            <family val="3"/>
          </rPr>
          <t>주택</t>
        </r>
        <r>
          <rPr>
            <b/>
            <sz val="9"/>
            <rFont val="Tahoma"/>
            <family val="2"/>
          </rPr>
          <t>·</t>
        </r>
        <r>
          <rPr>
            <b/>
            <sz val="9"/>
            <rFont val="돋움"/>
            <family val="3"/>
          </rPr>
          <t>토지</t>
        </r>
        <r>
          <rPr>
            <b/>
            <sz val="9"/>
            <rFont val="Tahoma"/>
            <family val="2"/>
          </rPr>
          <t xml:space="preserve"> - </t>
        </r>
        <r>
          <rPr>
            <b/>
            <sz val="9"/>
            <rFont val="돋움"/>
            <family val="3"/>
          </rPr>
          <t>주택</t>
        </r>
        <r>
          <rPr>
            <b/>
            <sz val="9"/>
            <rFont val="Tahoma"/>
            <family val="2"/>
          </rPr>
          <t xml:space="preserve"> - </t>
        </r>
        <r>
          <rPr>
            <b/>
            <sz val="9"/>
            <rFont val="돋움"/>
            <family val="3"/>
          </rPr>
          <t>전국주택가격동향조사</t>
        </r>
        <r>
          <rPr>
            <b/>
            <sz val="9"/>
            <rFont val="Tahoma"/>
            <family val="2"/>
          </rPr>
          <t xml:space="preserve"> - </t>
        </r>
        <r>
          <rPr>
            <b/>
            <sz val="9"/>
            <rFont val="돋움"/>
            <family val="3"/>
          </rPr>
          <t>전국주택가격동향</t>
        </r>
        <r>
          <rPr>
            <b/>
            <sz val="9"/>
            <rFont val="Tahoma"/>
            <family val="2"/>
          </rPr>
          <t>(</t>
        </r>
        <r>
          <rPr>
            <b/>
            <sz val="9"/>
            <rFont val="돋움"/>
            <family val="3"/>
          </rPr>
          <t>신</t>
        </r>
        <r>
          <rPr>
            <b/>
            <sz val="9"/>
            <rFont val="Tahoma"/>
            <family val="2"/>
          </rPr>
          <t xml:space="preserve">) - </t>
        </r>
        <r>
          <rPr>
            <b/>
            <sz val="9"/>
            <rFont val="돋움"/>
            <family val="3"/>
          </rPr>
          <t>유형별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주택전세가격지수</t>
        </r>
        <r>
          <rPr>
            <b/>
            <sz val="9"/>
            <rFont val="Tahoma"/>
            <family val="2"/>
          </rPr>
          <t>(2015.6=100.0)</t>
        </r>
      </text>
    </comment>
  </commentList>
</comments>
</file>

<file path=xl/comments8.xml><?xml version="1.0" encoding="utf-8"?>
<comments xmlns="http://schemas.openxmlformats.org/spreadsheetml/2006/main">
  <authors>
    <author>user</author>
  </authors>
  <commentList>
    <comment ref="A2" authorId="0">
      <text>
        <r>
          <rPr>
            <b/>
            <sz val="9"/>
            <rFont val="돋움"/>
            <family val="3"/>
          </rPr>
          <t>물가</t>
        </r>
        <r>
          <rPr>
            <b/>
            <sz val="9"/>
            <rFont val="MS Gothic"/>
            <family val="3"/>
          </rPr>
          <t>・</t>
        </r>
        <r>
          <rPr>
            <b/>
            <sz val="9"/>
            <rFont val="돋움"/>
            <family val="3"/>
          </rPr>
          <t xml:space="preserve">가계 &gt; 물가 &gt; 전국지가변동률조사 </t>
        </r>
      </text>
    </comment>
  </commentList>
</comments>
</file>

<file path=xl/sharedStrings.xml><?xml version="1.0" encoding="utf-8"?>
<sst xmlns="http://schemas.openxmlformats.org/spreadsheetml/2006/main" count="1656" uniqueCount="936">
  <si>
    <t xml:space="preserve">HOUSING AND CONSTRUCTION   </t>
  </si>
  <si>
    <t>Year</t>
  </si>
  <si>
    <t>Total</t>
  </si>
  <si>
    <t>Others</t>
  </si>
  <si>
    <t xml:space="preserve"> Building</t>
  </si>
  <si>
    <t xml:space="preserve"> Total Floor Space</t>
  </si>
  <si>
    <t>Public</t>
  </si>
  <si>
    <t>Commercial</t>
  </si>
  <si>
    <t>No.of buildings</t>
  </si>
  <si>
    <t>Floor area</t>
  </si>
  <si>
    <t>-</t>
  </si>
  <si>
    <t>Year</t>
  </si>
  <si>
    <t>National</t>
  </si>
  <si>
    <t>Place</t>
  </si>
  <si>
    <t>Area</t>
  </si>
  <si>
    <t>Length</t>
  </si>
  <si>
    <t>Extension</t>
  </si>
  <si>
    <t>Unit : Each</t>
  </si>
  <si>
    <t>Others</t>
  </si>
  <si>
    <t>Provincial</t>
  </si>
  <si>
    <t xml:space="preserve"> Total</t>
  </si>
  <si>
    <t>Children's</t>
  </si>
  <si>
    <t>HOUSING AND CONSTRUCTION</t>
  </si>
  <si>
    <t>Year</t>
  </si>
  <si>
    <t>Unit: m</t>
  </si>
  <si>
    <t>Year</t>
  </si>
  <si>
    <t xml:space="preserve">HOUSING, CONSTRUCTION   </t>
  </si>
  <si>
    <t xml:space="preserve">Source : Korea Water Resources Corporation
</t>
  </si>
  <si>
    <t>Unit : m, million ton</t>
  </si>
  <si>
    <t>Number of dam(s)</t>
  </si>
  <si>
    <t>Height of dam(s)</t>
  </si>
  <si>
    <t>Lenth of dam(s)</t>
  </si>
  <si>
    <t>Gross storage</t>
  </si>
  <si>
    <t>Maximum reservoir area</t>
  </si>
  <si>
    <t>Dams</t>
  </si>
  <si>
    <t xml:space="preserve">HOUSING AND CONSTRUCTION  </t>
  </si>
  <si>
    <t>Total</t>
  </si>
  <si>
    <t>Apartment</t>
  </si>
  <si>
    <t xml:space="preserve">                                      </t>
  </si>
  <si>
    <t>Note1) : Foreigners Excluded</t>
  </si>
  <si>
    <t xml:space="preserve">HOUSING AND CONSTRUCTION   </t>
  </si>
  <si>
    <t>Unit : number, m</t>
  </si>
  <si>
    <t>Year</t>
  </si>
  <si>
    <t>Year
Purpose</t>
  </si>
  <si>
    <t>Educational/Social</t>
  </si>
  <si>
    <t>Bulldozers</t>
  </si>
  <si>
    <t>Excavators</t>
  </si>
  <si>
    <t>Loaders</t>
  </si>
  <si>
    <t>Forklifts</t>
  </si>
  <si>
    <t>Scrapers</t>
  </si>
  <si>
    <t>Dump trucks</t>
  </si>
  <si>
    <t>Cranes</t>
  </si>
  <si>
    <t>Motor
Graders</t>
  </si>
  <si>
    <t>Rollers</t>
  </si>
  <si>
    <t>Batching</t>
  </si>
  <si>
    <t>plant</t>
  </si>
  <si>
    <t>Finishers</t>
  </si>
  <si>
    <t>Distributors</t>
  </si>
  <si>
    <t>Mixer trucks</t>
  </si>
  <si>
    <t>Crushers</t>
  </si>
  <si>
    <t>Compressors</t>
  </si>
  <si>
    <t>Dredgers</t>
  </si>
  <si>
    <t>Pumps</t>
  </si>
  <si>
    <t>Mixing plants</t>
  </si>
  <si>
    <t>Rock drills</t>
  </si>
  <si>
    <r>
      <rPr>
        <sz val="9"/>
        <rFont val="바탕"/>
        <family val="1"/>
      </rPr>
      <t>자료</t>
    </r>
    <r>
      <rPr>
        <sz val="9"/>
        <rFont val="Times New Roman"/>
        <family val="1"/>
      </rPr>
      <t xml:space="preserve"> : </t>
    </r>
    <r>
      <rPr>
        <sz val="9"/>
        <rFont val="바탕"/>
        <family val="1"/>
      </rPr>
      <t>도시주택과</t>
    </r>
  </si>
  <si>
    <r>
      <rPr>
        <sz val="9"/>
        <rFont val="바탕"/>
        <family val="1"/>
      </rPr>
      <t>단위</t>
    </r>
    <r>
      <rPr>
        <sz val="9"/>
        <rFont val="Times New Roman"/>
        <family val="1"/>
      </rPr>
      <t xml:space="preserve"> : </t>
    </r>
    <r>
      <rPr>
        <sz val="9"/>
        <rFont val="바탕"/>
        <family val="1"/>
      </rPr>
      <t>대</t>
    </r>
  </si>
  <si>
    <r>
      <rPr>
        <sz val="9"/>
        <rFont val="바탕"/>
        <family val="1"/>
      </rPr>
      <t>단위</t>
    </r>
    <r>
      <rPr>
        <sz val="9"/>
        <rFont val="Times New Roman"/>
        <family val="1"/>
      </rPr>
      <t xml:space="preserve"> : </t>
    </r>
    <r>
      <rPr>
        <sz val="9"/>
        <rFont val="바탕"/>
        <family val="1"/>
      </rPr>
      <t>개소</t>
    </r>
    <r>
      <rPr>
        <sz val="9"/>
        <rFont val="Times New Roman"/>
        <family val="1"/>
      </rPr>
      <t>, m</t>
    </r>
  </si>
  <si>
    <r>
      <rPr>
        <sz val="11"/>
        <rFont val="바탕"/>
        <family val="1"/>
      </rPr>
      <t>전</t>
    </r>
  </si>
  <si>
    <r>
      <rPr>
        <sz val="11"/>
        <rFont val="바탕"/>
        <family val="1"/>
      </rPr>
      <t>답</t>
    </r>
  </si>
  <si>
    <r>
      <rPr>
        <sz val="11"/>
        <rFont val="바탕"/>
        <family val="1"/>
      </rPr>
      <t>대</t>
    </r>
    <r>
      <rPr>
        <sz val="11"/>
        <rFont val="Times New Roman"/>
        <family val="1"/>
      </rPr>
      <t xml:space="preserve">  </t>
    </r>
    <r>
      <rPr>
        <sz val="11"/>
        <rFont val="바탕"/>
        <family val="1"/>
      </rPr>
      <t>지</t>
    </r>
  </si>
  <si>
    <r>
      <rPr>
        <sz val="11"/>
        <rFont val="바탕"/>
        <family val="1"/>
      </rPr>
      <t>임</t>
    </r>
    <r>
      <rPr>
        <sz val="11"/>
        <rFont val="Times New Roman"/>
        <family val="1"/>
      </rPr>
      <t xml:space="preserve">  </t>
    </r>
    <r>
      <rPr>
        <sz val="11"/>
        <rFont val="바탕"/>
        <family val="1"/>
      </rPr>
      <t>야</t>
    </r>
  </si>
  <si>
    <r>
      <rPr>
        <sz val="11"/>
        <rFont val="바탕"/>
        <family val="1"/>
      </rPr>
      <t>공장용지</t>
    </r>
  </si>
  <si>
    <r>
      <rPr>
        <sz val="11"/>
        <rFont val="바탕"/>
        <family val="1"/>
      </rPr>
      <t>기</t>
    </r>
    <r>
      <rPr>
        <sz val="11"/>
        <rFont val="Times New Roman"/>
        <family val="1"/>
      </rPr>
      <t xml:space="preserve">  </t>
    </r>
    <r>
      <rPr>
        <sz val="11"/>
        <rFont val="바탕"/>
        <family val="1"/>
      </rPr>
      <t>타</t>
    </r>
  </si>
  <si>
    <r>
      <rPr>
        <sz val="11"/>
        <rFont val="바탕"/>
        <family val="1"/>
      </rPr>
      <t>단위</t>
    </r>
    <r>
      <rPr>
        <sz val="11"/>
        <rFont val="Times New Roman"/>
        <family val="1"/>
      </rPr>
      <t xml:space="preserve"> : </t>
    </r>
    <r>
      <rPr>
        <sz val="11"/>
        <rFont val="바탕"/>
        <family val="1"/>
      </rPr>
      <t>필지수</t>
    </r>
    <r>
      <rPr>
        <sz val="11"/>
        <rFont val="Times New Roman"/>
        <family val="1"/>
      </rPr>
      <t xml:space="preserve">, </t>
    </r>
    <r>
      <rPr>
        <sz val="11"/>
        <rFont val="바탕"/>
        <family val="1"/>
      </rPr>
      <t>천㎡</t>
    </r>
  </si>
  <si>
    <r>
      <rPr>
        <sz val="11"/>
        <rFont val="바탕"/>
        <family val="1"/>
      </rPr>
      <t>지</t>
    </r>
    <r>
      <rPr>
        <sz val="11"/>
        <rFont val="Times New Roman"/>
        <family val="1"/>
      </rPr>
      <t xml:space="preserve">          </t>
    </r>
    <r>
      <rPr>
        <sz val="11"/>
        <rFont val="바탕"/>
        <family val="1"/>
      </rPr>
      <t>목</t>
    </r>
    <r>
      <rPr>
        <sz val="11"/>
        <rFont val="Times New Roman"/>
        <family val="1"/>
      </rPr>
      <t xml:space="preserve">          </t>
    </r>
    <r>
      <rPr>
        <sz val="11"/>
        <rFont val="바탕"/>
        <family val="1"/>
      </rPr>
      <t>별</t>
    </r>
  </si>
  <si>
    <r>
      <rPr>
        <sz val="11"/>
        <rFont val="바탕"/>
        <family val="1"/>
      </rPr>
      <t>합</t>
    </r>
    <r>
      <rPr>
        <sz val="11"/>
        <rFont val="Times New Roman"/>
        <family val="1"/>
      </rPr>
      <t xml:space="preserve">    </t>
    </r>
    <r>
      <rPr>
        <sz val="11"/>
        <rFont val="바탕"/>
        <family val="1"/>
      </rPr>
      <t>계</t>
    </r>
  </si>
  <si>
    <r>
      <rPr>
        <sz val="11"/>
        <rFont val="바탕"/>
        <family val="1"/>
      </rPr>
      <t>소</t>
    </r>
    <r>
      <rPr>
        <sz val="11"/>
        <rFont val="Times New Roman"/>
        <family val="1"/>
      </rPr>
      <t xml:space="preserve">  </t>
    </r>
    <r>
      <rPr>
        <sz val="11"/>
        <rFont val="바탕"/>
        <family val="1"/>
      </rPr>
      <t>계</t>
    </r>
  </si>
  <si>
    <r>
      <rPr>
        <sz val="11"/>
        <rFont val="바탕"/>
        <family val="1"/>
      </rPr>
      <t>농림지역</t>
    </r>
  </si>
  <si>
    <r>
      <rPr>
        <sz val="11"/>
        <rFont val="바탕"/>
        <family val="1"/>
      </rPr>
      <t>자연환경보전지역</t>
    </r>
  </si>
  <si>
    <r>
      <rPr>
        <sz val="11"/>
        <rFont val="바탕"/>
        <family val="1"/>
      </rPr>
      <t>주거지역</t>
    </r>
  </si>
  <si>
    <r>
      <rPr>
        <sz val="11"/>
        <rFont val="바탕"/>
        <family val="1"/>
      </rPr>
      <t>상업지역</t>
    </r>
  </si>
  <si>
    <r>
      <rPr>
        <sz val="11"/>
        <rFont val="바탕"/>
        <family val="1"/>
      </rPr>
      <t>공업지역</t>
    </r>
  </si>
  <si>
    <r>
      <rPr>
        <sz val="11"/>
        <rFont val="바탕"/>
        <family val="1"/>
      </rPr>
      <t>녹지지역</t>
    </r>
  </si>
  <si>
    <r>
      <rPr>
        <sz val="11"/>
        <rFont val="바탕"/>
        <family val="1"/>
      </rPr>
      <t>개발제한구역</t>
    </r>
  </si>
  <si>
    <r>
      <rPr>
        <sz val="11"/>
        <rFont val="바탕"/>
        <family val="1"/>
      </rPr>
      <t>용도미지정구역</t>
    </r>
  </si>
  <si>
    <t>HOUSING AND CONSTRUCTION</t>
  </si>
  <si>
    <r>
      <t>Unit : 1000</t>
    </r>
    <r>
      <rPr>
        <sz val="11"/>
        <rFont val="바탕"/>
        <family val="1"/>
      </rPr>
      <t>㎡</t>
    </r>
  </si>
  <si>
    <t>Sub-</t>
  </si>
  <si>
    <t>Historical</t>
  </si>
  <si>
    <t>Fire-</t>
  </si>
  <si>
    <t>Prevention</t>
  </si>
  <si>
    <t>Cultural</t>
  </si>
  <si>
    <t>Major</t>
  </si>
  <si>
    <t>Resid-</t>
  </si>
  <si>
    <t>Protec-</t>
  </si>
  <si>
    <t>Total</t>
  </si>
  <si>
    <t>total</t>
  </si>
  <si>
    <t>Natural</t>
  </si>
  <si>
    <t>Riverside</t>
  </si>
  <si>
    <t>Urban</t>
  </si>
  <si>
    <t>Central</t>
  </si>
  <si>
    <t>culture</t>
  </si>
  <si>
    <t>General</t>
  </si>
  <si>
    <t>Max</t>
  </si>
  <si>
    <t>Min</t>
  </si>
  <si>
    <t>fighting</t>
  </si>
  <si>
    <t>of disaster</t>
  </si>
  <si>
    <t>resources</t>
  </si>
  <si>
    <t>facilities</t>
  </si>
  <si>
    <t>Ecosystem</t>
  </si>
  <si>
    <t>School</t>
  </si>
  <si>
    <t>Public</t>
  </si>
  <si>
    <t>Port</t>
  </si>
  <si>
    <t>Airport</t>
  </si>
  <si>
    <t>Group</t>
  </si>
  <si>
    <t>ential</t>
  </si>
  <si>
    <t>Tourist</t>
  </si>
  <si>
    <t>Complex</t>
  </si>
  <si>
    <t>tive</t>
  </si>
  <si>
    <t>Other</t>
  </si>
  <si>
    <t>Plan</t>
  </si>
  <si>
    <t>Production</t>
  </si>
  <si>
    <t>Preserva</t>
  </si>
  <si>
    <t>manage</t>
  </si>
  <si>
    <t xml:space="preserve"> Environment</t>
  </si>
  <si>
    <t>-ment</t>
  </si>
  <si>
    <t>Designation</t>
  </si>
  <si>
    <t>Urban</t>
  </si>
  <si>
    <t>total</t>
  </si>
  <si>
    <t>General</t>
  </si>
  <si>
    <t>Residential</t>
  </si>
  <si>
    <t>Central</t>
  </si>
  <si>
    <t>Natural</t>
  </si>
  <si>
    <t>Area</t>
  </si>
  <si>
    <t xml:space="preserve"> Area</t>
  </si>
  <si>
    <t>rate</t>
  </si>
  <si>
    <t>HOUSING, CONSTRUCTION</t>
  </si>
  <si>
    <t>Unit : m, %</t>
  </si>
  <si>
    <t>Unpa-
ved</t>
  </si>
  <si>
    <t>Unim-
proved</t>
  </si>
  <si>
    <t>Rate of 
pave</t>
  </si>
  <si>
    <t>Rate of
 pave</t>
  </si>
  <si>
    <r>
      <rPr>
        <sz val="11"/>
        <rFont val="바탕"/>
        <family val="1"/>
      </rPr>
      <t>단위</t>
    </r>
    <r>
      <rPr>
        <sz val="11"/>
        <rFont val="Times New Roman"/>
        <family val="1"/>
      </rPr>
      <t xml:space="preserve"> : m, </t>
    </r>
    <r>
      <rPr>
        <sz val="11"/>
        <rFont val="바탕"/>
        <family val="1"/>
      </rPr>
      <t>백만톤</t>
    </r>
  </si>
  <si>
    <r>
      <rPr>
        <sz val="9"/>
        <rFont val="바탕"/>
        <family val="1"/>
      </rPr>
      <t>자료</t>
    </r>
    <r>
      <rPr>
        <sz val="9"/>
        <rFont val="Times New Roman"/>
        <family val="1"/>
      </rPr>
      <t xml:space="preserve"> :  </t>
    </r>
    <r>
      <rPr>
        <sz val="9"/>
        <rFont val="바탕"/>
        <family val="1"/>
      </rPr>
      <t>건축허가과</t>
    </r>
  </si>
  <si>
    <t>Industrial</t>
  </si>
  <si>
    <t>cation</t>
  </si>
  <si>
    <t>Specifi-</t>
  </si>
  <si>
    <r>
      <rPr>
        <sz val="8"/>
        <rFont val="바탕"/>
        <family val="1"/>
      </rPr>
      <t>주택</t>
    </r>
    <r>
      <rPr>
        <sz val="8"/>
        <rFont val="Times New Roman"/>
        <family val="1"/>
      </rPr>
      <t xml:space="preserve"> · </t>
    </r>
    <r>
      <rPr>
        <sz val="8"/>
        <rFont val="바탕"/>
        <family val="1"/>
      </rPr>
      <t>건설</t>
    </r>
  </si>
  <si>
    <r>
      <rPr>
        <sz val="11"/>
        <rFont val="바탕"/>
        <family val="1"/>
      </rPr>
      <t>단위</t>
    </r>
    <r>
      <rPr>
        <sz val="11"/>
        <rFont val="Times New Roman"/>
        <family val="1"/>
      </rPr>
      <t>: m</t>
    </r>
  </si>
  <si>
    <r>
      <rPr>
        <sz val="9"/>
        <rFont val="바탕"/>
        <family val="1"/>
      </rPr>
      <t>단위</t>
    </r>
    <r>
      <rPr>
        <sz val="9"/>
        <rFont val="Times New Roman"/>
        <family val="1"/>
      </rPr>
      <t xml:space="preserve"> : </t>
    </r>
    <r>
      <rPr>
        <sz val="9"/>
        <rFont val="바탕"/>
        <family val="1"/>
      </rPr>
      <t>개소</t>
    </r>
    <r>
      <rPr>
        <sz val="9"/>
        <rFont val="Times New Roman"/>
        <family val="1"/>
      </rPr>
      <t xml:space="preserve">, </t>
    </r>
    <r>
      <rPr>
        <sz val="9"/>
        <rFont val="바탕"/>
        <family val="1"/>
      </rPr>
      <t>천㎡</t>
    </r>
  </si>
  <si>
    <r>
      <rPr>
        <sz val="11"/>
        <rFont val="바탕"/>
        <family val="1"/>
      </rPr>
      <t>단위</t>
    </r>
    <r>
      <rPr>
        <sz val="11"/>
        <rFont val="Times New Roman"/>
        <family val="1"/>
      </rPr>
      <t xml:space="preserve"> : </t>
    </r>
    <r>
      <rPr>
        <sz val="11"/>
        <rFont val="바탕"/>
        <family val="1"/>
      </rPr>
      <t>천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>㎡</t>
    </r>
  </si>
  <si>
    <t>Source : Department of Building Permit</t>
  </si>
  <si>
    <t xml:space="preserve">Source : Department of Building Permit
</t>
  </si>
  <si>
    <t>Source : Civil Affairs Cadastral Department</t>
  </si>
  <si>
    <t>동 수</t>
  </si>
  <si>
    <t>연면적</t>
  </si>
  <si>
    <t>Year</t>
  </si>
  <si>
    <t>Total</t>
  </si>
  <si>
    <t>Grave yard</t>
  </si>
  <si>
    <t>Others</t>
  </si>
  <si>
    <t>2007</t>
  </si>
  <si>
    <t>-</t>
  </si>
  <si>
    <t>2008</t>
  </si>
  <si>
    <t>Sub  Total</t>
  </si>
  <si>
    <t>Sub Total</t>
  </si>
  <si>
    <t>Total</t>
  </si>
  <si>
    <r>
      <rPr>
        <sz val="11"/>
        <rFont val="바탕"/>
        <family val="1"/>
      </rPr>
      <t>필지수</t>
    </r>
  </si>
  <si>
    <r>
      <rPr>
        <sz val="11"/>
        <rFont val="바탕"/>
        <family val="1"/>
      </rPr>
      <t>면적</t>
    </r>
  </si>
  <si>
    <t>Area</t>
  </si>
  <si>
    <t>Source : Civil Affairs Cadastral Department</t>
  </si>
  <si>
    <r>
      <rPr>
        <sz val="10"/>
        <rFont val="바탕"/>
        <family val="1"/>
      </rPr>
      <t>단위</t>
    </r>
    <r>
      <rPr>
        <sz val="10"/>
        <rFont val="Times New Roman"/>
        <family val="1"/>
      </rPr>
      <t xml:space="preserve"> : %</t>
    </r>
  </si>
  <si>
    <t>Unit : %</t>
  </si>
  <si>
    <t>Year</t>
  </si>
  <si>
    <t>Month</t>
  </si>
  <si>
    <t>Steel-</t>
  </si>
  <si>
    <t>Concrete</t>
  </si>
  <si>
    <t>frame</t>
  </si>
  <si>
    <t>Masonry</t>
  </si>
  <si>
    <t>Wooden</t>
  </si>
  <si>
    <t xml:space="preserve"> Building</t>
  </si>
  <si>
    <t>보령댐</t>
  </si>
  <si>
    <t>국가도시공원</t>
  </si>
  <si>
    <t xml:space="preserve"> Total Floor Space</t>
  </si>
  <si>
    <t>Jan.</t>
  </si>
  <si>
    <t>Feb.</t>
  </si>
  <si>
    <t>Mar.</t>
  </si>
  <si>
    <t>Apr.</t>
  </si>
  <si>
    <r>
      <t>5월</t>
    </r>
  </si>
  <si>
    <t>May</t>
  </si>
  <si>
    <r>
      <t>6월</t>
    </r>
  </si>
  <si>
    <t>Jun.</t>
  </si>
  <si>
    <r>
      <t>7월</t>
    </r>
  </si>
  <si>
    <t>Jul.</t>
  </si>
  <si>
    <r>
      <t>8월</t>
    </r>
  </si>
  <si>
    <t>Aug.</t>
  </si>
  <si>
    <r>
      <t>9월</t>
    </r>
  </si>
  <si>
    <t>Sep.</t>
  </si>
  <si>
    <r>
      <t>10월</t>
    </r>
  </si>
  <si>
    <t>Oct.</t>
  </si>
  <si>
    <r>
      <t>11월</t>
    </r>
  </si>
  <si>
    <t>Nov.</t>
  </si>
  <si>
    <r>
      <t>12월</t>
    </r>
  </si>
  <si>
    <t>Dec.</t>
  </si>
  <si>
    <r>
      <rPr>
        <sz val="10"/>
        <rFont val="바탕"/>
        <family val="1"/>
      </rPr>
      <t>자료</t>
    </r>
    <r>
      <rPr>
        <sz val="10"/>
        <rFont val="Times New Roman"/>
        <family val="1"/>
      </rPr>
      <t xml:space="preserve"> : </t>
    </r>
    <r>
      <rPr>
        <sz val="10"/>
        <rFont val="바탕"/>
        <family val="1"/>
      </rPr>
      <t>민원지적과</t>
    </r>
  </si>
  <si>
    <t>2016</t>
  </si>
  <si>
    <r>
      <rPr>
        <sz val="11"/>
        <rFont val="바탕"/>
        <family val="1"/>
      </rPr>
      <t>자료</t>
    </r>
    <r>
      <rPr>
        <sz val="11"/>
        <rFont val="Times New Roman"/>
        <family val="1"/>
      </rPr>
      <t>:</t>
    </r>
    <r>
      <rPr>
        <sz val="11"/>
        <rFont val="바탕"/>
        <family val="1"/>
      </rPr>
      <t>도시재생과</t>
    </r>
  </si>
  <si>
    <r>
      <rPr>
        <sz val="9"/>
        <rFont val="바탕"/>
        <family val="1"/>
      </rPr>
      <t>자료</t>
    </r>
    <r>
      <rPr>
        <sz val="9"/>
        <rFont val="Times New Roman"/>
        <family val="1"/>
      </rPr>
      <t xml:space="preserve"> : </t>
    </r>
    <r>
      <rPr>
        <sz val="9"/>
        <rFont val="바탕"/>
        <family val="1"/>
      </rPr>
      <t>도시재생과</t>
    </r>
  </si>
  <si>
    <t xml:space="preserve"> </t>
  </si>
  <si>
    <r>
      <rPr>
        <sz val="9"/>
        <rFont val="바탕"/>
        <family val="1"/>
      </rPr>
      <t>자료</t>
    </r>
    <r>
      <rPr>
        <sz val="9"/>
        <rFont val="Times New Roman"/>
        <family val="1"/>
      </rPr>
      <t xml:space="preserve"> : </t>
    </r>
    <r>
      <rPr>
        <sz val="9"/>
        <rFont val="바탕"/>
        <family val="1"/>
      </rPr>
      <t>도로과</t>
    </r>
  </si>
  <si>
    <r>
      <rPr>
        <sz val="9"/>
        <rFont val="바탕"/>
        <family val="1"/>
      </rPr>
      <t>자료</t>
    </r>
    <r>
      <rPr>
        <sz val="9"/>
        <rFont val="Times New Roman"/>
        <family val="1"/>
      </rPr>
      <t xml:space="preserve"> : </t>
    </r>
    <r>
      <rPr>
        <sz val="9"/>
        <rFont val="바탕"/>
        <family val="1"/>
      </rPr>
      <t>민원지적과</t>
    </r>
  </si>
  <si>
    <r>
      <rPr>
        <sz val="11"/>
        <rFont val="바탕"/>
        <family val="1"/>
      </rPr>
      <t>자료</t>
    </r>
    <r>
      <rPr>
        <sz val="11"/>
        <rFont val="Times New Roman"/>
        <family val="1"/>
      </rPr>
      <t>:</t>
    </r>
    <r>
      <rPr>
        <sz val="11"/>
        <rFont val="바탕"/>
        <family val="1"/>
      </rPr>
      <t>도시재생과</t>
    </r>
  </si>
  <si>
    <t>Source : Road Dep.</t>
  </si>
  <si>
    <t>Source : Road Dep.</t>
  </si>
  <si>
    <t>Source : Civil Affairs Cadastral Dep.</t>
  </si>
  <si>
    <t>2017</t>
  </si>
  <si>
    <t xml:space="preserve"> Building</t>
  </si>
  <si>
    <t xml:space="preserve"> Total Floor Space</t>
  </si>
  <si>
    <t>보령댐</t>
  </si>
  <si>
    <t>2018</t>
  </si>
  <si>
    <t>Total Floor Space</t>
  </si>
  <si>
    <t>2019</t>
  </si>
  <si>
    <t>Total Floor Space</t>
  </si>
  <si>
    <t>연    별</t>
  </si>
  <si>
    <t>Housing supply rate
(B)/(A)*100</t>
  </si>
  <si>
    <t>Total
(B)</t>
  </si>
  <si>
    <r>
      <rPr>
        <sz val="11"/>
        <color indexed="8"/>
        <rFont val="바탕"/>
        <family val="1"/>
      </rPr>
      <t>주택보급률</t>
    </r>
    <r>
      <rPr>
        <sz val="11"/>
        <color indexed="8"/>
        <rFont val="Times New Roman"/>
        <family val="1"/>
      </rPr>
      <t>(%)</t>
    </r>
  </si>
  <si>
    <r>
      <rPr>
        <sz val="11"/>
        <color indexed="8"/>
        <rFont val="바탕"/>
        <family val="1"/>
      </rPr>
      <t>합</t>
    </r>
    <r>
      <rPr>
        <sz val="11"/>
        <color indexed="8"/>
        <rFont val="Times New Roman"/>
        <family val="1"/>
      </rPr>
      <t xml:space="preserve">      </t>
    </r>
    <r>
      <rPr>
        <sz val="11"/>
        <color indexed="8"/>
        <rFont val="바탕"/>
        <family val="1"/>
      </rPr>
      <t>계</t>
    </r>
  </si>
  <si>
    <r>
      <rPr>
        <sz val="11"/>
        <color indexed="8"/>
        <rFont val="바탕"/>
        <family val="1"/>
      </rPr>
      <t>단독주택</t>
    </r>
  </si>
  <si>
    <r>
      <rPr>
        <sz val="11"/>
        <color indexed="8"/>
        <rFont val="바탕"/>
        <family val="1"/>
      </rPr>
      <t>아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파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트</t>
    </r>
  </si>
  <si>
    <r>
      <rPr>
        <sz val="11"/>
        <color indexed="8"/>
        <rFont val="바탕"/>
        <family val="1"/>
      </rPr>
      <t>연립주택</t>
    </r>
    <r>
      <rPr>
        <sz val="11"/>
        <color indexed="8"/>
        <rFont val="Times New Roman"/>
        <family val="1"/>
      </rPr>
      <t xml:space="preserve"> </t>
    </r>
  </si>
  <si>
    <r>
      <rPr>
        <sz val="11"/>
        <color indexed="8"/>
        <rFont val="바탕"/>
        <family val="1"/>
      </rPr>
      <t>다세대주택</t>
    </r>
  </si>
  <si>
    <r>
      <rPr>
        <sz val="11"/>
        <color indexed="8"/>
        <rFont val="바탕"/>
        <family val="1"/>
      </rPr>
      <t>비거주용</t>
    </r>
  </si>
  <si>
    <r>
      <rPr>
        <sz val="11"/>
        <color indexed="8"/>
        <rFont val="바탕"/>
        <family val="1"/>
      </rPr>
      <t>다가구주택</t>
    </r>
  </si>
  <si>
    <r>
      <rPr>
        <sz val="11"/>
        <color indexed="8"/>
        <rFont val="바탕"/>
        <family val="1"/>
      </rPr>
      <t>건물내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주택</t>
    </r>
  </si>
  <si>
    <r>
      <rPr>
        <sz val="11"/>
        <color indexed="8"/>
        <rFont val="바탕"/>
        <family val="1"/>
      </rPr>
      <t>연</t>
    </r>
    <r>
      <rPr>
        <sz val="11"/>
        <color indexed="8"/>
        <rFont val="Times New Roman"/>
        <family val="1"/>
      </rPr>
      <t xml:space="preserve">      </t>
    </r>
    <r>
      <rPr>
        <sz val="11"/>
        <color indexed="8"/>
        <rFont val="바탕"/>
        <family val="1"/>
      </rPr>
      <t>별
용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도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별</t>
    </r>
  </si>
  <si>
    <r>
      <rPr>
        <sz val="11"/>
        <color indexed="8"/>
        <rFont val="바탕"/>
        <family val="1"/>
      </rPr>
      <t>증축</t>
    </r>
    <r>
      <rPr>
        <sz val="11"/>
        <color indexed="8"/>
        <rFont val="Times New Roman"/>
        <family val="1"/>
      </rPr>
      <t xml:space="preserve">, </t>
    </r>
    <r>
      <rPr>
        <sz val="11"/>
        <color indexed="8"/>
        <rFont val="바탕"/>
        <family val="1"/>
      </rPr>
      <t>개축</t>
    </r>
    <r>
      <rPr>
        <sz val="11"/>
        <color indexed="8"/>
        <rFont val="Times New Roman"/>
        <family val="1"/>
      </rPr>
      <t xml:space="preserve">, </t>
    </r>
    <r>
      <rPr>
        <sz val="11"/>
        <color indexed="8"/>
        <rFont val="바탕"/>
        <family val="1"/>
      </rPr>
      <t>이전</t>
    </r>
    <r>
      <rPr>
        <sz val="11"/>
        <color indexed="8"/>
        <rFont val="Times New Roman"/>
        <family val="1"/>
      </rPr>
      <t xml:space="preserve">, </t>
    </r>
    <r>
      <rPr>
        <sz val="11"/>
        <color indexed="8"/>
        <rFont val="바탕"/>
        <family val="1"/>
      </rPr>
      <t>대수선</t>
    </r>
    <r>
      <rPr>
        <sz val="11"/>
        <color indexed="8"/>
        <rFont val="Times New Roman"/>
        <family val="1"/>
      </rPr>
      <t xml:space="preserve">     Extension, Reconstruction</t>
    </r>
  </si>
  <si>
    <r>
      <rPr>
        <sz val="11"/>
        <color indexed="8"/>
        <rFont val="바탕"/>
        <family val="1"/>
      </rPr>
      <t>콘크리트</t>
    </r>
  </si>
  <si>
    <r>
      <rPr>
        <sz val="11"/>
        <color indexed="8"/>
        <rFont val="바탕"/>
        <family val="1"/>
      </rPr>
      <t>철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골</t>
    </r>
  </si>
  <si>
    <r>
      <rPr>
        <sz val="11"/>
        <color indexed="8"/>
        <rFont val="바탕"/>
        <family val="1"/>
      </rPr>
      <t>조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적</t>
    </r>
  </si>
  <si>
    <r>
      <rPr>
        <sz val="11"/>
        <color indexed="8"/>
        <rFont val="바탕"/>
        <family val="1"/>
      </rPr>
      <t>기</t>
    </r>
    <r>
      <rPr>
        <sz val="11"/>
        <color indexed="8"/>
        <rFont val="Times New Roman"/>
        <family val="1"/>
      </rPr>
      <t xml:space="preserve">     </t>
    </r>
    <r>
      <rPr>
        <sz val="11"/>
        <color indexed="8"/>
        <rFont val="바탕"/>
        <family val="1"/>
      </rPr>
      <t>타</t>
    </r>
  </si>
  <si>
    <r>
      <rPr>
        <sz val="11"/>
        <color indexed="8"/>
        <rFont val="바탕"/>
        <family val="1"/>
      </rPr>
      <t>기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바탕"/>
        <family val="1"/>
      </rPr>
      <t>타</t>
    </r>
  </si>
  <si>
    <r>
      <rPr>
        <sz val="11"/>
        <color indexed="8"/>
        <rFont val="바탕"/>
        <family val="1"/>
      </rPr>
      <t>기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바탕"/>
        <family val="1"/>
      </rPr>
      <t>타</t>
    </r>
  </si>
  <si>
    <r>
      <rPr>
        <b/>
        <sz val="11"/>
        <color indexed="8"/>
        <rFont val="바탕"/>
        <family val="1"/>
      </rPr>
      <t>동</t>
    </r>
    <r>
      <rPr>
        <b/>
        <sz val="11"/>
        <color indexed="8"/>
        <rFont val="Times New Roman"/>
        <family val="1"/>
      </rPr>
      <t xml:space="preserve"> </t>
    </r>
    <r>
      <rPr>
        <b/>
        <sz val="11"/>
        <color indexed="8"/>
        <rFont val="바탕"/>
        <family val="1"/>
      </rPr>
      <t>수</t>
    </r>
  </si>
  <si>
    <r>
      <rPr>
        <b/>
        <sz val="11"/>
        <color indexed="8"/>
        <rFont val="바탕"/>
        <family val="1"/>
      </rPr>
      <t>동</t>
    </r>
    <r>
      <rPr>
        <b/>
        <sz val="11"/>
        <color indexed="8"/>
        <rFont val="Times New Roman"/>
        <family val="1"/>
      </rPr>
      <t xml:space="preserve"> </t>
    </r>
    <r>
      <rPr>
        <b/>
        <sz val="11"/>
        <color indexed="8"/>
        <rFont val="바탕"/>
        <family val="1"/>
      </rPr>
      <t>수</t>
    </r>
  </si>
  <si>
    <r>
      <rPr>
        <b/>
        <sz val="11"/>
        <color indexed="8"/>
        <rFont val="바탕"/>
        <family val="1"/>
      </rPr>
      <t>연면적</t>
    </r>
  </si>
  <si>
    <r>
      <rPr>
        <sz val="11"/>
        <color indexed="8"/>
        <rFont val="바탕"/>
        <family val="1"/>
      </rPr>
      <t>주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거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용</t>
    </r>
  </si>
  <si>
    <r>
      <rPr>
        <sz val="11"/>
        <color indexed="8"/>
        <rFont val="바탕"/>
        <family val="1"/>
      </rPr>
      <t>동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수</t>
    </r>
  </si>
  <si>
    <r>
      <rPr>
        <sz val="11"/>
        <color indexed="8"/>
        <rFont val="바탕"/>
        <family val="1"/>
      </rPr>
      <t>동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수</t>
    </r>
  </si>
  <si>
    <r>
      <rPr>
        <sz val="11"/>
        <color indexed="8"/>
        <rFont val="바탕"/>
        <family val="1"/>
      </rPr>
      <t>연면적</t>
    </r>
  </si>
  <si>
    <r>
      <rPr>
        <sz val="11"/>
        <color indexed="8"/>
        <rFont val="바탕"/>
        <family val="1"/>
      </rPr>
      <t>상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업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용</t>
    </r>
  </si>
  <si>
    <r>
      <rPr>
        <sz val="11"/>
        <color indexed="8"/>
        <rFont val="바탕"/>
        <family val="1"/>
      </rPr>
      <t>공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공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용</t>
    </r>
  </si>
  <si>
    <r>
      <rPr>
        <sz val="11"/>
        <color indexed="8"/>
        <rFont val="바탕"/>
        <family val="1"/>
      </rPr>
      <t>사회용</t>
    </r>
  </si>
  <si>
    <t>연    별</t>
  </si>
  <si>
    <r>
      <rPr>
        <sz val="11"/>
        <color indexed="8"/>
        <rFont val="바탕"/>
        <family val="1"/>
      </rPr>
      <t>합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바탕"/>
        <family val="1"/>
      </rPr>
      <t>계</t>
    </r>
  </si>
  <si>
    <r>
      <rPr>
        <sz val="11"/>
        <color indexed="8"/>
        <rFont val="바탕"/>
        <family val="1"/>
      </rPr>
      <t>주거용</t>
    </r>
  </si>
  <si>
    <r>
      <rPr>
        <sz val="11"/>
        <color indexed="8"/>
        <rFont val="바탕"/>
        <family val="1"/>
      </rPr>
      <t>상업용</t>
    </r>
  </si>
  <si>
    <r>
      <rPr>
        <sz val="11"/>
        <color indexed="8"/>
        <rFont val="바탕"/>
        <family val="1"/>
      </rPr>
      <t>공공용</t>
    </r>
  </si>
  <si>
    <r>
      <rPr>
        <sz val="11"/>
        <color indexed="8"/>
        <rFont val="바탕"/>
        <family val="1"/>
      </rPr>
      <t>동수</t>
    </r>
  </si>
  <si>
    <t>Source : Korea Appraisal Board</t>
  </si>
  <si>
    <t>연    별</t>
  </si>
  <si>
    <r>
      <rPr>
        <sz val="11"/>
        <color indexed="8"/>
        <rFont val="바탕"/>
        <family val="1"/>
      </rPr>
      <t>합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바탕"/>
        <family val="1"/>
      </rPr>
      <t>계</t>
    </r>
    <r>
      <rPr>
        <sz val="11"/>
        <color indexed="8"/>
        <rFont val="Times New Roman"/>
        <family val="1"/>
      </rPr>
      <t xml:space="preserve">      Total</t>
    </r>
  </si>
  <si>
    <r>
      <rPr>
        <sz val="11"/>
        <color indexed="8"/>
        <rFont val="바탕"/>
        <family val="1"/>
      </rPr>
      <t>허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바탕"/>
        <family val="1"/>
      </rPr>
      <t>가</t>
    </r>
    <r>
      <rPr>
        <sz val="11"/>
        <color indexed="8"/>
        <rFont val="Times New Roman"/>
        <family val="1"/>
      </rPr>
      <t xml:space="preserve">       Permit</t>
    </r>
  </si>
  <si>
    <r>
      <rPr>
        <sz val="11"/>
        <color indexed="8"/>
        <rFont val="바탕"/>
        <family val="1"/>
      </rPr>
      <t>소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계</t>
    </r>
    <r>
      <rPr>
        <sz val="11"/>
        <color indexed="8"/>
        <rFont val="Times New Roman"/>
        <family val="1"/>
      </rPr>
      <t xml:space="preserve">    Sub-total</t>
    </r>
  </si>
  <si>
    <r>
      <rPr>
        <sz val="11"/>
        <color indexed="8"/>
        <rFont val="바탕"/>
        <family val="1"/>
      </rPr>
      <t>이용목적</t>
    </r>
    <r>
      <rPr>
        <sz val="11"/>
        <color indexed="8"/>
        <rFont val="Times New Roman"/>
        <family val="1"/>
      </rPr>
      <t xml:space="preserve">   Land use</t>
    </r>
  </si>
  <si>
    <r>
      <rPr>
        <sz val="11"/>
        <color indexed="8"/>
        <rFont val="바탕"/>
        <family val="1"/>
      </rPr>
      <t>기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타</t>
    </r>
    <r>
      <rPr>
        <sz val="11"/>
        <color indexed="8"/>
        <rFont val="Times New Roman"/>
        <family val="1"/>
      </rPr>
      <t xml:space="preserve">    Others</t>
    </r>
  </si>
  <si>
    <r>
      <rPr>
        <sz val="11"/>
        <color indexed="8"/>
        <rFont val="바탕"/>
        <family val="1"/>
      </rPr>
      <t>면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바탕"/>
        <family val="1"/>
      </rPr>
      <t xml:space="preserve">적
</t>
    </r>
    <r>
      <rPr>
        <sz val="11"/>
        <color indexed="8"/>
        <rFont val="Times New Roman"/>
        <family val="1"/>
      </rPr>
      <t>Area</t>
    </r>
  </si>
  <si>
    <r>
      <rPr>
        <sz val="11"/>
        <color indexed="8"/>
        <rFont val="바탕"/>
        <family val="1"/>
      </rPr>
      <t>면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바탕"/>
        <family val="1"/>
      </rPr>
      <t xml:space="preserve">적
</t>
    </r>
    <r>
      <rPr>
        <sz val="11"/>
        <color indexed="8"/>
        <rFont val="Times New Roman"/>
        <family val="1"/>
      </rPr>
      <t>Area</t>
    </r>
  </si>
  <si>
    <t>연    별</t>
  </si>
  <si>
    <t>합계</t>
  </si>
  <si>
    <t>By purpose</t>
  </si>
  <si>
    <t>By purpose</t>
  </si>
  <si>
    <t>Rice paddy</t>
  </si>
  <si>
    <t>Forest field</t>
  </si>
  <si>
    <t>Factory site</t>
  </si>
  <si>
    <r>
      <rPr>
        <sz val="11"/>
        <color indexed="8"/>
        <rFont val="바탕"/>
        <family val="1"/>
      </rPr>
      <t>연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바탕"/>
        <family val="1"/>
      </rPr>
      <t>별</t>
    </r>
  </si>
  <si>
    <r>
      <rPr>
        <sz val="11"/>
        <color indexed="8"/>
        <rFont val="바탕"/>
        <family val="1"/>
      </rPr>
      <t>인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바탕"/>
        <family val="1"/>
      </rPr>
      <t>구</t>
    </r>
    <r>
      <rPr>
        <sz val="11"/>
        <color indexed="8"/>
        <rFont val="Times New Roman"/>
        <family val="1"/>
      </rPr>
      <t xml:space="preserve">  Population</t>
    </r>
  </si>
  <si>
    <r>
      <rPr>
        <sz val="11"/>
        <color indexed="8"/>
        <rFont val="바탕"/>
        <family val="1"/>
      </rPr>
      <t>용도지역</t>
    </r>
  </si>
  <si>
    <r>
      <rPr>
        <sz val="11"/>
        <color indexed="8"/>
        <rFont val="바탕"/>
        <family val="1"/>
      </rPr>
      <t>연</t>
    </r>
    <r>
      <rPr>
        <sz val="11"/>
        <color indexed="8"/>
        <rFont val="Times New Roman"/>
        <family val="1"/>
      </rPr>
      <t xml:space="preserve">      </t>
    </r>
    <r>
      <rPr>
        <sz val="11"/>
        <color indexed="8"/>
        <rFont val="바탕"/>
        <family val="1"/>
      </rPr>
      <t>별</t>
    </r>
  </si>
  <si>
    <r>
      <rPr>
        <sz val="11"/>
        <color indexed="8"/>
        <rFont val="바탕"/>
        <family val="1"/>
      </rPr>
      <t>비도시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지역</t>
    </r>
    <r>
      <rPr>
        <sz val="11"/>
        <color indexed="8"/>
        <rFont val="Times New Roman"/>
        <family val="1"/>
      </rPr>
      <t xml:space="preserve">   Rural area</t>
    </r>
  </si>
  <si>
    <r>
      <rPr>
        <sz val="11"/>
        <color indexed="8"/>
        <rFont val="바탕"/>
        <family val="1"/>
      </rPr>
      <t>합계</t>
    </r>
  </si>
  <si>
    <r>
      <rPr>
        <sz val="11"/>
        <color indexed="8"/>
        <rFont val="바탕"/>
        <family val="1"/>
      </rPr>
      <t>도시지역</t>
    </r>
  </si>
  <si>
    <r>
      <rPr>
        <sz val="11"/>
        <color indexed="8"/>
        <rFont val="바탕"/>
        <family val="1"/>
      </rPr>
      <t>비도시지역</t>
    </r>
  </si>
  <si>
    <r>
      <rPr>
        <sz val="11"/>
        <color indexed="8"/>
        <rFont val="바탕"/>
        <family val="1"/>
      </rPr>
      <t>총합계</t>
    </r>
  </si>
  <si>
    <r>
      <rPr>
        <sz val="11"/>
        <color indexed="8"/>
        <rFont val="바탕"/>
        <family val="1"/>
      </rPr>
      <t>미지정</t>
    </r>
  </si>
  <si>
    <r>
      <rPr>
        <sz val="11"/>
        <color indexed="8"/>
        <rFont val="바탕"/>
        <family val="1"/>
      </rPr>
      <t>계획</t>
    </r>
  </si>
  <si>
    <r>
      <rPr>
        <sz val="11"/>
        <color indexed="8"/>
        <rFont val="바탕"/>
        <family val="1"/>
      </rPr>
      <t>생산</t>
    </r>
  </si>
  <si>
    <r>
      <rPr>
        <sz val="11"/>
        <color indexed="8"/>
        <rFont val="바탕"/>
        <family val="1"/>
      </rPr>
      <t>보전</t>
    </r>
  </si>
  <si>
    <r>
      <rPr>
        <sz val="11"/>
        <color indexed="8"/>
        <rFont val="바탕"/>
        <family val="1"/>
      </rPr>
      <t>농림</t>
    </r>
  </si>
  <si>
    <r>
      <rPr>
        <sz val="11"/>
        <color indexed="8"/>
        <rFont val="바탕"/>
        <family val="1"/>
      </rPr>
      <t>자연환경</t>
    </r>
  </si>
  <si>
    <r>
      <rPr>
        <sz val="11"/>
        <color indexed="8"/>
        <rFont val="바탕"/>
        <family val="1"/>
      </rPr>
      <t>인구</t>
    </r>
    <r>
      <rPr>
        <b/>
        <vertAlign val="superscript"/>
        <sz val="11"/>
        <color indexed="8"/>
        <rFont val="Times New Roman"/>
        <family val="1"/>
      </rPr>
      <t xml:space="preserve"> 1)</t>
    </r>
  </si>
  <si>
    <r>
      <rPr>
        <sz val="11"/>
        <color indexed="8"/>
        <rFont val="바탕"/>
        <family val="1"/>
      </rPr>
      <t>일반주거지역</t>
    </r>
    <r>
      <rPr>
        <sz val="11"/>
        <color indexed="8"/>
        <rFont val="Times New Roman"/>
        <family val="1"/>
      </rPr>
      <t xml:space="preserve">  Generally Residential</t>
    </r>
  </si>
  <si>
    <r>
      <rPr>
        <sz val="11"/>
        <color indexed="8"/>
        <rFont val="바탕"/>
        <family val="1"/>
      </rPr>
      <t>중심</t>
    </r>
  </si>
  <si>
    <r>
      <rPr>
        <sz val="11"/>
        <color indexed="8"/>
        <rFont val="바탕"/>
        <family val="1"/>
      </rPr>
      <t>일반</t>
    </r>
  </si>
  <si>
    <r>
      <rPr>
        <sz val="11"/>
        <color indexed="8"/>
        <rFont val="바탕"/>
        <family val="1"/>
      </rPr>
      <t>근린</t>
    </r>
  </si>
  <si>
    <r>
      <rPr>
        <sz val="11"/>
        <color indexed="8"/>
        <rFont val="바탕"/>
        <family val="1"/>
      </rPr>
      <t>유통</t>
    </r>
  </si>
  <si>
    <r>
      <rPr>
        <sz val="11"/>
        <color indexed="8"/>
        <rFont val="바탕"/>
        <family val="1"/>
      </rPr>
      <t>전용</t>
    </r>
  </si>
  <si>
    <r>
      <rPr>
        <sz val="11"/>
        <color indexed="8"/>
        <rFont val="바탕"/>
        <family val="1"/>
      </rPr>
      <t>일반</t>
    </r>
  </si>
  <si>
    <r>
      <rPr>
        <sz val="11"/>
        <color indexed="8"/>
        <rFont val="바탕"/>
        <family val="1"/>
      </rPr>
      <t>준공업</t>
    </r>
  </si>
  <si>
    <r>
      <rPr>
        <sz val="11"/>
        <color indexed="8"/>
        <rFont val="바탕"/>
        <family val="1"/>
      </rPr>
      <t>보전</t>
    </r>
  </si>
  <si>
    <r>
      <rPr>
        <sz val="11"/>
        <color indexed="8"/>
        <rFont val="바탕"/>
        <family val="1"/>
      </rPr>
      <t>생산</t>
    </r>
  </si>
  <si>
    <r>
      <rPr>
        <sz val="11"/>
        <color indexed="8"/>
        <rFont val="바탕"/>
        <family val="1"/>
      </rPr>
      <t>자연</t>
    </r>
  </si>
  <si>
    <r>
      <rPr>
        <sz val="11"/>
        <color indexed="8"/>
        <rFont val="바탕"/>
        <family val="1"/>
      </rPr>
      <t>지정</t>
    </r>
  </si>
  <si>
    <r>
      <rPr>
        <sz val="11"/>
        <color indexed="8"/>
        <rFont val="바탕"/>
        <family val="1"/>
      </rPr>
      <t>제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바탕"/>
        <family val="1"/>
      </rPr>
      <t>종전용</t>
    </r>
  </si>
  <si>
    <r>
      <rPr>
        <sz val="11"/>
        <color indexed="8"/>
        <rFont val="바탕"/>
        <family val="1"/>
      </rPr>
      <t>제</t>
    </r>
    <r>
      <rPr>
        <sz val="11"/>
        <color indexed="8"/>
        <rFont val="Times New Roman"/>
        <family val="1"/>
      </rPr>
      <t>2</t>
    </r>
    <r>
      <rPr>
        <sz val="11"/>
        <color indexed="8"/>
        <rFont val="바탕"/>
        <family val="1"/>
      </rPr>
      <t>종전용</t>
    </r>
  </si>
  <si>
    <r>
      <rPr>
        <sz val="11"/>
        <color indexed="8"/>
        <rFont val="바탕"/>
        <family val="1"/>
      </rPr>
      <t>제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바탕"/>
        <family val="1"/>
      </rPr>
      <t>종일반</t>
    </r>
  </si>
  <si>
    <r>
      <rPr>
        <sz val="11"/>
        <color indexed="8"/>
        <rFont val="바탕"/>
        <family val="1"/>
      </rPr>
      <t>제</t>
    </r>
    <r>
      <rPr>
        <sz val="11"/>
        <color indexed="8"/>
        <rFont val="Times New Roman"/>
        <family val="1"/>
      </rPr>
      <t>2</t>
    </r>
    <r>
      <rPr>
        <sz val="11"/>
        <color indexed="8"/>
        <rFont val="바탕"/>
        <family val="1"/>
      </rPr>
      <t>종일반</t>
    </r>
  </si>
  <si>
    <r>
      <rPr>
        <sz val="11"/>
        <color indexed="8"/>
        <rFont val="바탕"/>
        <family val="1"/>
      </rPr>
      <t>제</t>
    </r>
    <r>
      <rPr>
        <sz val="11"/>
        <color indexed="8"/>
        <rFont val="Times New Roman"/>
        <family val="1"/>
      </rPr>
      <t>3</t>
    </r>
    <r>
      <rPr>
        <sz val="11"/>
        <color indexed="8"/>
        <rFont val="바탕"/>
        <family val="1"/>
      </rPr>
      <t>종일반</t>
    </r>
  </si>
  <si>
    <r>
      <rPr>
        <sz val="11"/>
        <color indexed="8"/>
        <rFont val="바탕"/>
        <family val="1"/>
      </rPr>
      <t>비율</t>
    </r>
  </si>
  <si>
    <r>
      <rPr>
        <sz val="11"/>
        <color indexed="8"/>
        <rFont val="바탕"/>
        <family val="1"/>
      </rPr>
      <t>계</t>
    </r>
  </si>
  <si>
    <t>Source : Forest Park Dep.</t>
  </si>
  <si>
    <t>연   별</t>
  </si>
  <si>
    <t>역사공원</t>
  </si>
  <si>
    <t>문화공원</t>
  </si>
  <si>
    <t>Cultural</t>
  </si>
  <si>
    <r>
      <rPr>
        <sz val="11"/>
        <color indexed="8"/>
        <rFont val="바탕"/>
        <family val="1"/>
      </rPr>
      <t>총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바탕"/>
        <family val="1"/>
      </rPr>
      <t xml:space="preserve">계
</t>
    </r>
    <r>
      <rPr>
        <sz val="11"/>
        <color indexed="8"/>
        <rFont val="Times New Roman"/>
        <family val="1"/>
      </rPr>
      <t>Grand Total</t>
    </r>
  </si>
  <si>
    <r>
      <rPr>
        <sz val="11"/>
        <color indexed="8"/>
        <rFont val="바탕"/>
        <family val="1"/>
      </rPr>
      <t>연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도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별</t>
    </r>
  </si>
  <si>
    <r>
      <rPr>
        <sz val="11"/>
        <color indexed="8"/>
        <rFont val="바탕"/>
        <family val="1"/>
      </rPr>
      <t>도시자연공원구역</t>
    </r>
    <r>
      <rPr>
        <vertAlign val="superscript"/>
        <sz val="11"/>
        <color indexed="8"/>
        <rFont val="Times New Roman"/>
        <family val="1"/>
      </rPr>
      <t>2)</t>
    </r>
  </si>
  <si>
    <r>
      <rPr>
        <sz val="11"/>
        <color indexed="8"/>
        <rFont val="바탕"/>
        <family val="1"/>
      </rPr>
      <t>계</t>
    </r>
  </si>
  <si>
    <r>
      <rPr>
        <sz val="11"/>
        <color indexed="8"/>
        <rFont val="바탕"/>
        <family val="1"/>
      </rPr>
      <t>국립공원</t>
    </r>
  </si>
  <si>
    <r>
      <rPr>
        <sz val="11"/>
        <color indexed="8"/>
        <rFont val="바탕"/>
        <family val="1"/>
      </rPr>
      <t>도립공원</t>
    </r>
  </si>
  <si>
    <r>
      <rPr>
        <sz val="11"/>
        <color indexed="8"/>
        <rFont val="바탕"/>
        <family val="1"/>
      </rPr>
      <t>어린이공원</t>
    </r>
  </si>
  <si>
    <r>
      <rPr>
        <sz val="11"/>
        <color indexed="8"/>
        <rFont val="바탕"/>
        <family val="1"/>
      </rPr>
      <t>소공원</t>
    </r>
  </si>
  <si>
    <r>
      <rPr>
        <sz val="11"/>
        <color indexed="8"/>
        <rFont val="바탕"/>
        <family val="1"/>
      </rPr>
      <t>근린공원</t>
    </r>
  </si>
  <si>
    <r>
      <rPr>
        <sz val="11"/>
        <color indexed="8"/>
        <rFont val="바탕"/>
        <family val="1"/>
      </rPr>
      <t>수변공원</t>
    </r>
  </si>
  <si>
    <r>
      <rPr>
        <sz val="11"/>
        <color indexed="8"/>
        <rFont val="바탕"/>
        <family val="1"/>
      </rPr>
      <t>묘지공원</t>
    </r>
  </si>
  <si>
    <r>
      <rPr>
        <sz val="11"/>
        <color indexed="8"/>
        <rFont val="바탕"/>
        <family val="1"/>
      </rPr>
      <t>체육공원</t>
    </r>
  </si>
  <si>
    <r>
      <rPr>
        <sz val="11"/>
        <color indexed="8"/>
        <rFont val="바탕"/>
        <family val="1"/>
      </rPr>
      <t>기타공원</t>
    </r>
  </si>
  <si>
    <r>
      <rPr>
        <sz val="11"/>
        <color indexed="8"/>
        <rFont val="바탕"/>
        <family val="1"/>
      </rPr>
      <t>개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소</t>
    </r>
  </si>
  <si>
    <r>
      <rPr>
        <sz val="11"/>
        <color indexed="8"/>
        <rFont val="바탕"/>
        <family val="1"/>
      </rPr>
      <t>면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적</t>
    </r>
  </si>
  <si>
    <r>
      <rPr>
        <sz val="11"/>
        <color indexed="8"/>
        <rFont val="바탕"/>
        <family val="1"/>
      </rPr>
      <t>개소</t>
    </r>
  </si>
  <si>
    <r>
      <rPr>
        <sz val="11"/>
        <color indexed="8"/>
        <rFont val="바탕"/>
        <family val="1"/>
      </rPr>
      <t>면적</t>
    </r>
  </si>
  <si>
    <r>
      <rPr>
        <sz val="11"/>
        <color indexed="8"/>
        <rFont val="바탕"/>
        <family val="1"/>
      </rPr>
      <t>개소</t>
    </r>
    <r>
      <rPr>
        <sz val="11"/>
        <color indexed="8"/>
        <rFont val="Times New Roman"/>
        <family val="1"/>
      </rPr>
      <t xml:space="preserve"> </t>
    </r>
  </si>
  <si>
    <r>
      <t xml:space="preserve">        1) </t>
    </r>
    <r>
      <rPr>
        <sz val="9"/>
        <rFont val="바탕"/>
        <family val="1"/>
      </rPr>
      <t>조성기준</t>
    </r>
    <r>
      <rPr>
        <sz val="9"/>
        <rFont val="Times New Roman"/>
        <family val="1"/>
      </rPr>
      <t xml:space="preserve">  2) 2005</t>
    </r>
    <r>
      <rPr>
        <sz val="9"/>
        <rFont val="바탕"/>
        <family val="1"/>
      </rPr>
      <t>년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이전은</t>
    </r>
    <r>
      <rPr>
        <sz val="9"/>
        <rFont val="Times New Roman"/>
        <family val="1"/>
      </rPr>
      <t>‘</t>
    </r>
    <r>
      <rPr>
        <sz val="9"/>
        <rFont val="바탕"/>
        <family val="1"/>
      </rPr>
      <t>도시자연공원</t>
    </r>
    <r>
      <rPr>
        <sz val="9"/>
        <rFont val="Times New Roman"/>
        <family val="1"/>
      </rPr>
      <t>’</t>
    </r>
    <r>
      <rPr>
        <sz val="9"/>
        <rFont val="바탕"/>
        <family val="1"/>
      </rPr>
      <t>자료임</t>
    </r>
  </si>
  <si>
    <t>연    별</t>
  </si>
  <si>
    <r>
      <rPr>
        <sz val="11"/>
        <color indexed="8"/>
        <rFont val="바탕"/>
        <family val="1"/>
      </rPr>
      <t>수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바탕"/>
        <family val="1"/>
      </rPr>
      <t>량</t>
    </r>
  </si>
  <si>
    <r>
      <rPr>
        <sz val="11"/>
        <color indexed="8"/>
        <rFont val="바탕"/>
        <family val="1"/>
      </rPr>
      <t>높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바탕"/>
        <family val="1"/>
      </rPr>
      <t>이</t>
    </r>
  </si>
  <si>
    <r>
      <rPr>
        <sz val="11"/>
        <color indexed="8"/>
        <rFont val="바탕"/>
        <family val="1"/>
      </rPr>
      <t>길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바탕"/>
        <family val="1"/>
      </rPr>
      <t>이</t>
    </r>
  </si>
  <si>
    <r>
      <rPr>
        <sz val="11"/>
        <color indexed="8"/>
        <rFont val="바탕"/>
        <family val="1"/>
      </rPr>
      <t>총저수량</t>
    </r>
  </si>
  <si>
    <r>
      <rPr>
        <sz val="11"/>
        <color indexed="8"/>
        <rFont val="바탕"/>
        <family val="1"/>
      </rPr>
      <t>만수면적</t>
    </r>
    <r>
      <rPr>
        <sz val="11"/>
        <color indexed="8"/>
        <rFont val="Times New Roman"/>
        <family val="1"/>
      </rPr>
      <t>(</t>
    </r>
    <r>
      <rPr>
        <sz val="11"/>
        <color indexed="8"/>
        <rFont val="바탕"/>
        <family val="1"/>
      </rPr>
      <t>㎢</t>
    </r>
    <r>
      <rPr>
        <sz val="11"/>
        <color indexed="8"/>
        <rFont val="Times New Roman"/>
        <family val="1"/>
      </rPr>
      <t>)</t>
    </r>
  </si>
  <si>
    <r>
      <rPr>
        <sz val="11"/>
        <color indexed="8"/>
        <rFont val="바탕"/>
        <family val="1"/>
      </rPr>
      <t>댐</t>
    </r>
    <r>
      <rPr>
        <sz val="11"/>
        <color indexed="8"/>
        <rFont val="Times New Roman"/>
        <family val="1"/>
      </rPr>
      <t xml:space="preserve">     </t>
    </r>
    <r>
      <rPr>
        <sz val="11"/>
        <color indexed="8"/>
        <rFont val="바탕"/>
        <family val="1"/>
      </rPr>
      <t>별</t>
    </r>
  </si>
  <si>
    <r>
      <rPr>
        <b/>
        <sz val="11"/>
        <color indexed="8"/>
        <rFont val="바탕"/>
        <family val="1"/>
      </rPr>
      <t>보령댐</t>
    </r>
  </si>
  <si>
    <r>
      <rPr>
        <sz val="9"/>
        <rFont val="바탕"/>
        <family val="1"/>
      </rPr>
      <t>자료</t>
    </r>
    <r>
      <rPr>
        <sz val="9"/>
        <rFont val="Times New Roman"/>
        <family val="1"/>
      </rPr>
      <t xml:space="preserve">:  </t>
    </r>
    <r>
      <rPr>
        <sz val="9"/>
        <rFont val="바탕"/>
        <family val="1"/>
      </rPr>
      <t>도로과</t>
    </r>
  </si>
  <si>
    <r>
      <t xml:space="preserve"> </t>
    </r>
    <r>
      <rPr>
        <sz val="9"/>
        <rFont val="바탕"/>
        <family val="1"/>
      </rPr>
      <t>주</t>
    </r>
    <r>
      <rPr>
        <sz val="9"/>
        <rFont val="Times New Roman"/>
        <family val="1"/>
      </rPr>
      <t xml:space="preserve">: 1) </t>
    </r>
    <r>
      <rPr>
        <sz val="9"/>
        <rFont val="바탕"/>
        <family val="1"/>
      </rPr>
      <t>고속국도는</t>
    </r>
    <r>
      <rPr>
        <sz val="9"/>
        <rFont val="Times New Roman"/>
        <family val="1"/>
      </rPr>
      <t xml:space="preserve"> 100%</t>
    </r>
    <r>
      <rPr>
        <sz val="9"/>
        <rFont val="바탕"/>
        <family val="1"/>
      </rPr>
      <t>포장임</t>
    </r>
  </si>
  <si>
    <t>연  별</t>
  </si>
  <si>
    <r>
      <rPr>
        <sz val="11"/>
        <color indexed="8"/>
        <rFont val="바탕"/>
        <family val="1"/>
      </rPr>
      <t>합</t>
    </r>
    <r>
      <rPr>
        <sz val="11"/>
        <color indexed="8"/>
        <rFont val="Times New Roman"/>
        <family val="1"/>
      </rPr>
      <t xml:space="preserve">     </t>
    </r>
    <r>
      <rPr>
        <sz val="11"/>
        <color indexed="8"/>
        <rFont val="바탕"/>
        <family val="1"/>
      </rPr>
      <t>계</t>
    </r>
    <r>
      <rPr>
        <sz val="11"/>
        <color indexed="8"/>
        <rFont val="Times New Roman"/>
        <family val="1"/>
      </rPr>
      <t xml:space="preserve">     Total</t>
    </r>
  </si>
  <si>
    <r>
      <rPr>
        <sz val="11"/>
        <color indexed="8"/>
        <rFont val="바탕"/>
        <family val="1"/>
      </rPr>
      <t>미포장</t>
    </r>
  </si>
  <si>
    <r>
      <rPr>
        <sz val="11"/>
        <color indexed="8"/>
        <rFont val="바탕"/>
        <family val="1"/>
      </rPr>
      <t>미개통</t>
    </r>
  </si>
  <si>
    <r>
      <rPr>
        <sz val="11"/>
        <color indexed="8"/>
        <rFont val="바탕"/>
        <family val="1"/>
      </rPr>
      <t>포장율</t>
    </r>
  </si>
  <si>
    <r>
      <rPr>
        <sz val="11"/>
        <color indexed="8"/>
        <rFont val="바탕"/>
        <family val="1"/>
      </rPr>
      <t>연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바탕"/>
        <family val="1"/>
      </rPr>
      <t>별</t>
    </r>
  </si>
  <si>
    <r>
      <rPr>
        <sz val="11"/>
        <color indexed="8"/>
        <rFont val="바탕"/>
        <family val="1"/>
      </rPr>
      <t>도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바탕"/>
        <family val="1"/>
      </rPr>
      <t>로</t>
    </r>
    <r>
      <rPr>
        <sz val="11"/>
        <color indexed="8"/>
        <rFont val="Times New Roman"/>
        <family val="1"/>
      </rPr>
      <t xml:space="preserve"> (</t>
    </r>
    <r>
      <rPr>
        <sz val="11"/>
        <color indexed="8"/>
        <rFont val="바탕"/>
        <family val="1"/>
      </rPr>
      <t>폭원별</t>
    </r>
    <r>
      <rPr>
        <sz val="11"/>
        <color indexed="8"/>
        <rFont val="Times New Roman"/>
        <family val="1"/>
      </rPr>
      <t>)  Roads(by Size)</t>
    </r>
  </si>
  <si>
    <r>
      <rPr>
        <sz val="11"/>
        <color indexed="8"/>
        <rFont val="바탕"/>
        <family val="1"/>
      </rPr>
      <t>도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바탕"/>
        <family val="1"/>
      </rPr>
      <t>로</t>
    </r>
    <r>
      <rPr>
        <sz val="11"/>
        <color indexed="8"/>
        <rFont val="Times New Roman"/>
        <family val="1"/>
      </rPr>
      <t xml:space="preserve"> (</t>
    </r>
    <r>
      <rPr>
        <sz val="11"/>
        <color indexed="8"/>
        <rFont val="바탕"/>
        <family val="1"/>
      </rPr>
      <t>폭원별</t>
    </r>
    <r>
      <rPr>
        <sz val="11"/>
        <color indexed="8"/>
        <rFont val="Times New Roman"/>
        <family val="1"/>
      </rPr>
      <t>)  Roads(by Size)</t>
    </r>
  </si>
  <si>
    <r>
      <rPr>
        <sz val="11"/>
        <color indexed="8"/>
        <rFont val="바탕"/>
        <family val="1"/>
      </rPr>
      <t xml:space="preserve">광장
</t>
    </r>
    <r>
      <rPr>
        <sz val="11"/>
        <color indexed="8"/>
        <rFont val="Times New Roman"/>
        <family val="1"/>
      </rPr>
      <t>(</t>
    </r>
    <r>
      <rPr>
        <sz val="11"/>
        <color indexed="8"/>
        <rFont val="바탕"/>
        <family val="1"/>
      </rPr>
      <t>개소</t>
    </r>
    <r>
      <rPr>
        <sz val="11"/>
        <color indexed="8"/>
        <rFont val="Times New Roman"/>
        <family val="1"/>
      </rPr>
      <t>)
Squares
(Number)</t>
    </r>
  </si>
  <si>
    <r>
      <rPr>
        <sz val="11"/>
        <color indexed="8"/>
        <rFont val="바탕"/>
        <family val="1"/>
      </rPr>
      <t xml:space="preserve">합계
</t>
    </r>
    <r>
      <rPr>
        <sz val="11"/>
        <color indexed="8"/>
        <rFont val="Times New Roman"/>
        <family val="1"/>
      </rPr>
      <t>Total</t>
    </r>
  </si>
  <si>
    <r>
      <rPr>
        <sz val="11"/>
        <color indexed="8"/>
        <rFont val="바탕"/>
        <family val="1"/>
      </rPr>
      <t xml:space="preserve">광로
</t>
    </r>
    <r>
      <rPr>
        <sz val="11"/>
        <color indexed="8"/>
        <rFont val="Times New Roman"/>
        <family val="1"/>
      </rPr>
      <t xml:space="preserve">(40m </t>
    </r>
    <r>
      <rPr>
        <sz val="11"/>
        <color indexed="8"/>
        <rFont val="바탕"/>
        <family val="1"/>
      </rPr>
      <t>이상</t>
    </r>
    <r>
      <rPr>
        <sz val="11"/>
        <color indexed="8"/>
        <rFont val="Times New Roman"/>
        <family val="1"/>
      </rPr>
      <t>)
Avenues</t>
    </r>
  </si>
  <si>
    <r>
      <rPr>
        <sz val="11"/>
        <color indexed="8"/>
        <rFont val="바탕"/>
        <family val="1"/>
      </rPr>
      <t xml:space="preserve">대로
</t>
    </r>
    <r>
      <rPr>
        <sz val="11"/>
        <color indexed="8"/>
        <rFont val="Times New Roman"/>
        <family val="1"/>
      </rPr>
      <t>(25-40m</t>
    </r>
    <r>
      <rPr>
        <sz val="11"/>
        <color indexed="8"/>
        <rFont val="바탕"/>
        <family val="1"/>
      </rPr>
      <t>미만</t>
    </r>
    <r>
      <rPr>
        <sz val="11"/>
        <color indexed="8"/>
        <rFont val="Times New Roman"/>
        <family val="1"/>
      </rPr>
      <t>)
Streets</t>
    </r>
  </si>
  <si>
    <r>
      <rPr>
        <sz val="11"/>
        <color indexed="8"/>
        <rFont val="바탕"/>
        <family val="1"/>
      </rPr>
      <t xml:space="preserve">중로
</t>
    </r>
    <r>
      <rPr>
        <sz val="11"/>
        <color indexed="8"/>
        <rFont val="Times New Roman"/>
        <family val="1"/>
      </rPr>
      <t>(12-25m</t>
    </r>
    <r>
      <rPr>
        <sz val="11"/>
        <color indexed="8"/>
        <rFont val="바탕"/>
        <family val="1"/>
      </rPr>
      <t>미만</t>
    </r>
    <r>
      <rPr>
        <sz val="11"/>
        <color indexed="8"/>
        <rFont val="Times New Roman"/>
        <family val="1"/>
      </rPr>
      <t>)
Roads</t>
    </r>
  </si>
  <si>
    <r>
      <rPr>
        <sz val="11"/>
        <color indexed="8"/>
        <rFont val="바탕"/>
        <family val="1"/>
      </rPr>
      <t xml:space="preserve">소로
</t>
    </r>
    <r>
      <rPr>
        <sz val="11"/>
        <color indexed="8"/>
        <rFont val="Times New Roman"/>
        <family val="1"/>
      </rPr>
      <t xml:space="preserve">(12m </t>
    </r>
    <r>
      <rPr>
        <sz val="11"/>
        <color indexed="8"/>
        <rFont val="바탕"/>
        <family val="1"/>
      </rPr>
      <t>미만</t>
    </r>
    <r>
      <rPr>
        <sz val="11"/>
        <color indexed="8"/>
        <rFont val="Times New Roman"/>
        <family val="1"/>
      </rPr>
      <t>)
Paths</t>
    </r>
  </si>
  <si>
    <r>
      <rPr>
        <sz val="9"/>
        <rFont val="바탕"/>
        <family val="1"/>
      </rPr>
      <t>주</t>
    </r>
    <r>
      <rPr>
        <sz val="9"/>
        <rFont val="Times New Roman"/>
        <family val="1"/>
      </rPr>
      <t xml:space="preserve">: </t>
    </r>
    <r>
      <rPr>
        <sz val="9"/>
        <rFont val="바탕"/>
        <family val="1"/>
      </rPr>
      <t>도로연장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기준</t>
    </r>
  </si>
  <si>
    <r>
      <rPr>
        <sz val="9"/>
        <rFont val="바탕"/>
        <family val="1"/>
      </rPr>
      <t>자료</t>
    </r>
    <r>
      <rPr>
        <sz val="9"/>
        <rFont val="Times New Roman"/>
        <family val="1"/>
      </rPr>
      <t xml:space="preserve">:  </t>
    </r>
    <r>
      <rPr>
        <sz val="9"/>
        <rFont val="바탕"/>
        <family val="1"/>
      </rPr>
      <t>도로과</t>
    </r>
  </si>
  <si>
    <r>
      <rPr>
        <sz val="9"/>
        <color indexed="8"/>
        <rFont val="바탕"/>
        <family val="1"/>
      </rPr>
      <t>연</t>
    </r>
    <r>
      <rPr>
        <sz val="9"/>
        <color indexed="8"/>
        <rFont val="Times New Roman"/>
        <family val="1"/>
      </rPr>
      <t xml:space="preserve">     </t>
    </r>
    <r>
      <rPr>
        <sz val="9"/>
        <color indexed="8"/>
        <rFont val="바탕"/>
        <family val="1"/>
      </rPr>
      <t>별</t>
    </r>
  </si>
  <si>
    <r>
      <rPr>
        <sz val="9"/>
        <color indexed="8"/>
        <rFont val="바탕"/>
        <family val="1"/>
      </rPr>
      <t>고속국도</t>
    </r>
    <r>
      <rPr>
        <sz val="9"/>
        <color indexed="8"/>
        <rFont val="Times New Roman"/>
        <family val="1"/>
      </rPr>
      <t xml:space="preserve">  
Expressway</t>
    </r>
  </si>
  <si>
    <r>
      <rPr>
        <sz val="9"/>
        <color indexed="8"/>
        <rFont val="바탕"/>
        <family val="1"/>
      </rPr>
      <t>일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반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국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바탕"/>
        <family val="1"/>
      </rPr>
      <t xml:space="preserve">도
</t>
    </r>
    <r>
      <rPr>
        <sz val="9"/>
        <color indexed="8"/>
        <rFont val="Times New Roman"/>
        <family val="1"/>
      </rPr>
      <t>Highway</t>
    </r>
  </si>
  <si>
    <r>
      <rPr>
        <sz val="9"/>
        <color indexed="8"/>
        <rFont val="바탕"/>
        <family val="1"/>
      </rPr>
      <t>연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도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별</t>
    </r>
  </si>
  <si>
    <r>
      <rPr>
        <sz val="9"/>
        <color indexed="8"/>
        <rFont val="바탕"/>
        <family val="1"/>
      </rPr>
      <t>지</t>
    </r>
    <r>
      <rPr>
        <sz val="9"/>
        <color indexed="8"/>
        <rFont val="Times New Roman"/>
        <family val="1"/>
      </rPr>
      <t xml:space="preserve">      </t>
    </r>
    <r>
      <rPr>
        <sz val="9"/>
        <color indexed="8"/>
        <rFont val="바탕"/>
        <family val="1"/>
      </rPr>
      <t>방</t>
    </r>
    <r>
      <rPr>
        <sz val="9"/>
        <color indexed="8"/>
        <rFont val="Times New Roman"/>
        <family val="1"/>
      </rPr>
      <t xml:space="preserve">      </t>
    </r>
    <r>
      <rPr>
        <sz val="9"/>
        <color indexed="8"/>
        <rFont val="바탕"/>
        <family val="1"/>
      </rPr>
      <t>도</t>
    </r>
    <r>
      <rPr>
        <sz val="9"/>
        <color indexed="8"/>
        <rFont val="Times New Roman"/>
        <family val="1"/>
      </rPr>
      <t>(</t>
    </r>
    <r>
      <rPr>
        <sz val="9"/>
        <color indexed="8"/>
        <rFont val="바탕"/>
        <family val="1"/>
      </rPr>
      <t>국가지원지방도</t>
    </r>
    <r>
      <rPr>
        <sz val="9"/>
        <color indexed="8"/>
        <rFont val="Times New Roman"/>
        <family val="1"/>
      </rPr>
      <t>+</t>
    </r>
    <r>
      <rPr>
        <sz val="9"/>
        <color indexed="8"/>
        <rFont val="바탕"/>
        <family val="1"/>
      </rPr>
      <t>일반지방도</t>
    </r>
    <r>
      <rPr>
        <sz val="9"/>
        <color indexed="8"/>
        <rFont val="Times New Roman"/>
        <family val="1"/>
      </rPr>
      <t>)         Provinceial Road</t>
    </r>
  </si>
  <si>
    <r>
      <rPr>
        <sz val="9"/>
        <color indexed="8"/>
        <rFont val="바탕"/>
        <family val="1"/>
      </rPr>
      <t>국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가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지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원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지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방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도</t>
    </r>
    <r>
      <rPr>
        <sz val="9"/>
        <color indexed="8"/>
        <rFont val="Times New Roman"/>
        <family val="1"/>
      </rPr>
      <t xml:space="preserve">        Provinceial Road</t>
    </r>
  </si>
  <si>
    <r>
      <rPr>
        <sz val="9"/>
        <color indexed="8"/>
        <rFont val="바탕"/>
        <family val="1"/>
      </rPr>
      <t>연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도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별</t>
    </r>
  </si>
  <si>
    <r>
      <rPr>
        <sz val="9"/>
        <color indexed="8"/>
        <rFont val="바탕"/>
        <family val="1"/>
      </rPr>
      <t>특별</t>
    </r>
    <r>
      <rPr>
        <sz val="9"/>
        <color indexed="8"/>
        <rFont val="Times New Roman"/>
        <family val="1"/>
      </rPr>
      <t>·</t>
    </r>
    <r>
      <rPr>
        <sz val="9"/>
        <color indexed="8"/>
        <rFont val="바탕"/>
        <family val="1"/>
      </rPr>
      <t xml:space="preserve">광역시도
</t>
    </r>
    <r>
      <rPr>
        <sz val="9"/>
        <color indexed="8"/>
        <rFont val="Times New Roman"/>
        <family val="1"/>
      </rPr>
      <t>Special/metropolitan city road</t>
    </r>
  </si>
  <si>
    <r>
      <rPr>
        <sz val="9"/>
        <color indexed="8"/>
        <rFont val="바탕"/>
        <family val="1"/>
      </rPr>
      <t>지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바탕"/>
        <family val="1"/>
      </rPr>
      <t>방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바탕"/>
        <family val="1"/>
      </rPr>
      <t xml:space="preserve">도
</t>
    </r>
    <r>
      <rPr>
        <sz val="9"/>
        <color indexed="8"/>
        <rFont val="Times New Roman"/>
        <family val="1"/>
      </rPr>
      <t>Provinceial Road</t>
    </r>
  </si>
  <si>
    <r>
      <rPr>
        <sz val="9"/>
        <color indexed="8"/>
        <rFont val="바탕"/>
        <family val="1"/>
      </rPr>
      <t>시</t>
    </r>
    <r>
      <rPr>
        <sz val="9"/>
        <color indexed="8"/>
        <rFont val="Times New Roman"/>
        <family val="1"/>
      </rPr>
      <t xml:space="preserve">    </t>
    </r>
    <r>
      <rPr>
        <sz val="9"/>
        <color indexed="8"/>
        <rFont val="바탕"/>
        <family val="1"/>
      </rPr>
      <t>군</t>
    </r>
    <r>
      <rPr>
        <sz val="9"/>
        <color indexed="8"/>
        <rFont val="Times New Roman"/>
        <family val="1"/>
      </rPr>
      <t xml:space="preserve">    </t>
    </r>
    <r>
      <rPr>
        <sz val="9"/>
        <color indexed="8"/>
        <rFont val="바탕"/>
        <family val="1"/>
      </rPr>
      <t>도</t>
    </r>
    <r>
      <rPr>
        <sz val="9"/>
        <color indexed="8"/>
        <rFont val="Times New Roman"/>
        <family val="1"/>
      </rPr>
      <t xml:space="preserve"> 
Si/Cun/Gu Road</t>
    </r>
  </si>
  <si>
    <r>
      <rPr>
        <sz val="9"/>
        <color indexed="8"/>
        <rFont val="바탕"/>
        <family val="1"/>
      </rPr>
      <t xml:space="preserve">국가지원지방도
</t>
    </r>
    <r>
      <rPr>
        <sz val="9"/>
        <color indexed="8"/>
        <rFont val="Times New Roman"/>
        <family val="1"/>
      </rPr>
      <t>Govt-funded provincial road</t>
    </r>
  </si>
  <si>
    <r>
      <rPr>
        <sz val="9"/>
        <color indexed="8"/>
        <rFont val="바탕"/>
        <family val="1"/>
      </rPr>
      <t>개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바탕"/>
        <family val="1"/>
      </rPr>
      <t>소</t>
    </r>
  </si>
  <si>
    <r>
      <rPr>
        <sz val="9"/>
        <color indexed="8"/>
        <rFont val="바탕"/>
        <family val="1"/>
      </rPr>
      <t>연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바탕"/>
        <family val="1"/>
      </rPr>
      <t>장</t>
    </r>
  </si>
  <si>
    <t>연    별</t>
  </si>
  <si>
    <t>배칭플랜트</t>
  </si>
  <si>
    <r>
      <rPr>
        <sz val="9"/>
        <color indexed="8"/>
        <rFont val="바탕"/>
        <family val="1"/>
      </rPr>
      <t>연</t>
    </r>
    <r>
      <rPr>
        <sz val="9"/>
        <color indexed="8"/>
        <rFont val="Times New Roman"/>
        <family val="1"/>
      </rPr>
      <t xml:space="preserve">    </t>
    </r>
    <r>
      <rPr>
        <sz val="9"/>
        <color indexed="8"/>
        <rFont val="바탕"/>
        <family val="1"/>
      </rPr>
      <t>별</t>
    </r>
  </si>
  <si>
    <r>
      <rPr>
        <sz val="9"/>
        <color indexed="8"/>
        <rFont val="바탕"/>
        <family val="1"/>
      </rPr>
      <t>합</t>
    </r>
    <r>
      <rPr>
        <sz val="9"/>
        <color indexed="8"/>
        <rFont val="Times New Roman"/>
        <family val="1"/>
      </rPr>
      <t xml:space="preserve">    </t>
    </r>
    <r>
      <rPr>
        <sz val="9"/>
        <color indexed="8"/>
        <rFont val="바탕"/>
        <family val="1"/>
      </rPr>
      <t>계</t>
    </r>
  </si>
  <si>
    <r>
      <rPr>
        <sz val="9"/>
        <color indexed="8"/>
        <rFont val="바탕"/>
        <family val="1"/>
      </rPr>
      <t>불도저</t>
    </r>
  </si>
  <si>
    <r>
      <rPr>
        <sz val="9"/>
        <color indexed="8"/>
        <rFont val="바탕"/>
        <family val="1"/>
      </rPr>
      <t>굴삭기</t>
    </r>
  </si>
  <si>
    <r>
      <rPr>
        <sz val="9"/>
        <color indexed="8"/>
        <rFont val="바탕"/>
        <family val="1"/>
      </rPr>
      <t>지게차</t>
    </r>
  </si>
  <si>
    <r>
      <rPr>
        <sz val="9"/>
        <color indexed="8"/>
        <rFont val="바탕"/>
        <family val="1"/>
      </rPr>
      <t>스크레이퍼</t>
    </r>
  </si>
  <si>
    <r>
      <rPr>
        <sz val="9"/>
        <color indexed="8"/>
        <rFont val="바탕"/>
        <family val="1"/>
      </rPr>
      <t>덤프트럭</t>
    </r>
  </si>
  <si>
    <r>
      <rPr>
        <sz val="9"/>
        <color indexed="8"/>
        <rFont val="바탕"/>
        <family val="1"/>
      </rPr>
      <t>기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중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기</t>
    </r>
  </si>
  <si>
    <r>
      <rPr>
        <sz val="9"/>
        <color indexed="8"/>
        <rFont val="바탕"/>
        <family val="1"/>
      </rPr>
      <t>콘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바탕"/>
        <family val="1"/>
      </rPr>
      <t>크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바탕"/>
        <family val="1"/>
      </rPr>
      <t>리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바탕"/>
        <family val="1"/>
      </rPr>
      <t>트</t>
    </r>
    <r>
      <rPr>
        <sz val="9"/>
        <color indexed="8"/>
        <rFont val="Times New Roman"/>
        <family val="1"/>
      </rPr>
      <t xml:space="preserve">        Concrete</t>
    </r>
  </si>
  <si>
    <r>
      <rPr>
        <sz val="9"/>
        <color indexed="8"/>
        <rFont val="바탕"/>
        <family val="1"/>
      </rPr>
      <t>살포기</t>
    </r>
  </si>
  <si>
    <r>
      <rPr>
        <sz val="9"/>
        <color indexed="8"/>
        <rFont val="바탕"/>
        <family val="1"/>
      </rPr>
      <t>믹서트럭</t>
    </r>
  </si>
  <si>
    <r>
      <rPr>
        <sz val="9"/>
        <color indexed="8"/>
        <rFont val="바탕"/>
        <family val="1"/>
      </rPr>
      <t>아스팔트</t>
    </r>
    <r>
      <rPr>
        <sz val="9"/>
        <color indexed="8"/>
        <rFont val="Times New Roman"/>
        <family val="1"/>
      </rPr>
      <t xml:space="preserve">        Asphalt</t>
    </r>
  </si>
  <si>
    <r>
      <rPr>
        <sz val="9"/>
        <color indexed="8"/>
        <rFont val="바탕"/>
        <family val="1"/>
      </rPr>
      <t>펌</t>
    </r>
    <r>
      <rPr>
        <sz val="9"/>
        <color indexed="8"/>
        <rFont val="Times New Roman"/>
        <family val="1"/>
      </rPr>
      <t xml:space="preserve">   </t>
    </r>
    <r>
      <rPr>
        <sz val="9"/>
        <color indexed="8"/>
        <rFont val="바탕"/>
        <family val="1"/>
      </rPr>
      <t>프</t>
    </r>
  </si>
  <si>
    <t>Aggregate distributors</t>
  </si>
  <si>
    <t>Boring Machine</t>
  </si>
  <si>
    <t>Gravel collectors</t>
  </si>
  <si>
    <t>Road stabilizers</t>
  </si>
  <si>
    <t>타워크레인</t>
  </si>
  <si>
    <t>tower cranes</t>
  </si>
  <si>
    <r>
      <rPr>
        <sz val="9"/>
        <color indexed="8"/>
        <rFont val="바탕"/>
        <family val="1"/>
      </rPr>
      <t>로더</t>
    </r>
  </si>
  <si>
    <r>
      <rPr>
        <sz val="9"/>
        <color indexed="8"/>
        <rFont val="바탕"/>
        <family val="1"/>
      </rPr>
      <t>모터
그레이더</t>
    </r>
  </si>
  <si>
    <r>
      <rPr>
        <sz val="9"/>
        <color indexed="8"/>
        <rFont val="바탕"/>
        <family val="1"/>
      </rPr>
      <t>롤러</t>
    </r>
  </si>
  <si>
    <r>
      <rPr>
        <sz val="9"/>
        <color indexed="8"/>
        <rFont val="바탕"/>
        <family val="1"/>
      </rPr>
      <t>피니셔</t>
    </r>
  </si>
  <si>
    <r>
      <rPr>
        <sz val="9"/>
        <color indexed="8"/>
        <rFont val="바탕"/>
        <family val="1"/>
      </rPr>
      <t>골재살포기</t>
    </r>
  </si>
  <si>
    <r>
      <rPr>
        <sz val="9"/>
        <color indexed="8"/>
        <rFont val="바탕"/>
        <family val="1"/>
      </rPr>
      <t>쇄석기</t>
    </r>
  </si>
  <si>
    <r>
      <rPr>
        <sz val="9"/>
        <color indexed="8"/>
        <rFont val="바탕"/>
        <family val="1"/>
      </rPr>
      <t>공기압축기</t>
    </r>
  </si>
  <si>
    <r>
      <rPr>
        <sz val="9"/>
        <color indexed="8"/>
        <rFont val="바탕"/>
        <family val="1"/>
      </rPr>
      <t>천공기</t>
    </r>
  </si>
  <si>
    <r>
      <rPr>
        <sz val="9"/>
        <color indexed="8"/>
        <rFont val="바탕"/>
        <family val="1"/>
      </rPr>
      <t>준설선</t>
    </r>
  </si>
  <si>
    <r>
      <rPr>
        <sz val="9"/>
        <color indexed="8"/>
        <rFont val="바탕"/>
        <family val="1"/>
      </rPr>
      <t>노상안정기</t>
    </r>
  </si>
  <si>
    <r>
      <rPr>
        <sz val="9"/>
        <color indexed="8"/>
        <rFont val="바탕"/>
        <family val="1"/>
      </rPr>
      <t>항타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및</t>
    </r>
  </si>
  <si>
    <r>
      <rPr>
        <sz val="9"/>
        <color indexed="8"/>
        <rFont val="바탕"/>
        <family val="1"/>
      </rPr>
      <t>기</t>
    </r>
    <r>
      <rPr>
        <sz val="9"/>
        <color indexed="8"/>
        <rFont val="Times New Roman"/>
        <family val="1"/>
      </rPr>
      <t xml:space="preserve">      </t>
    </r>
    <r>
      <rPr>
        <sz val="9"/>
        <color indexed="8"/>
        <rFont val="바탕"/>
        <family val="1"/>
      </rPr>
      <t>타</t>
    </r>
  </si>
  <si>
    <r>
      <rPr>
        <sz val="9"/>
        <color indexed="8"/>
        <rFont val="바탕"/>
        <family val="1"/>
      </rPr>
      <t>믹싱플랜트</t>
    </r>
  </si>
  <si>
    <r>
      <t xml:space="preserve"> </t>
    </r>
    <r>
      <rPr>
        <sz val="9"/>
        <color indexed="8"/>
        <rFont val="바탕"/>
        <family val="1"/>
      </rPr>
      <t>항발기</t>
    </r>
  </si>
  <si>
    <r>
      <rPr>
        <sz val="11"/>
        <color indexed="8"/>
        <rFont val="바탕"/>
        <family val="1"/>
      </rPr>
      <t>일반가구수</t>
    </r>
    <r>
      <rPr>
        <sz val="11"/>
        <color indexed="8"/>
        <rFont val="Times New Roman"/>
        <family val="1"/>
      </rPr>
      <t xml:space="preserve"> </t>
    </r>
    <r>
      <rPr>
        <vertAlign val="superscript"/>
        <sz val="11"/>
        <color indexed="8"/>
        <rFont val="Times New Roman"/>
        <family val="1"/>
      </rPr>
      <t>1)</t>
    </r>
  </si>
  <si>
    <r>
      <rPr>
        <sz val="9"/>
        <rFont val="바탕"/>
        <family val="1"/>
      </rPr>
      <t>자료</t>
    </r>
    <r>
      <rPr>
        <sz val="9"/>
        <rFont val="Times New Roman"/>
        <family val="1"/>
      </rPr>
      <t xml:space="preserve"> :  </t>
    </r>
    <r>
      <rPr>
        <sz val="9"/>
        <rFont val="바탕"/>
        <family val="1"/>
      </rPr>
      <t>건축허가과</t>
    </r>
  </si>
  <si>
    <t>10. 주택 · 건설</t>
  </si>
  <si>
    <t>10. 주택 · 건설</t>
  </si>
  <si>
    <t>HOUSING AND CONSTRUCTION</t>
  </si>
  <si>
    <r>
      <t xml:space="preserve">1. </t>
    </r>
    <r>
      <rPr>
        <b/>
        <sz val="18"/>
        <rFont val="바탕"/>
        <family val="1"/>
      </rPr>
      <t>주택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현황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및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보급률</t>
    </r>
  </si>
  <si>
    <t>1. Housing Type and Housing Supply Ratio</t>
  </si>
  <si>
    <r>
      <t xml:space="preserve">Note : Using the revised method of the Ministry of Land, Infrastructure and Transport for compiling 'Multi-household housing': dong </t>
    </r>
    <r>
      <rPr>
        <sz val="9"/>
        <rFont val="바탕"/>
        <family val="1"/>
      </rPr>
      <t>→</t>
    </r>
    <r>
      <rPr>
        <sz val="9"/>
        <rFont val="Times New Roman"/>
        <family val="1"/>
      </rPr>
      <t xml:space="preserve"> dwelling</t>
    </r>
  </si>
  <si>
    <t xml:space="preserve">           1)  Covering general households (incl. households of unrelated persons and one-person households) except in the cases of non-family households with 6 or more members, dormitories, social facilities, and foreigner households</t>
  </si>
  <si>
    <r>
      <rPr>
        <sz val="11"/>
        <color indexed="8"/>
        <rFont val="바탕"/>
        <family val="1"/>
      </rPr>
      <t>주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바탕"/>
        <family val="1"/>
      </rPr>
      <t>택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바탕"/>
        <family val="1"/>
      </rPr>
      <t>수</t>
    </r>
    <r>
      <rPr>
        <sz val="11"/>
        <color indexed="8"/>
        <rFont val="Times New Roman"/>
        <family val="1"/>
      </rPr>
      <t xml:space="preserve"> 
Number of housing by type</t>
    </r>
  </si>
  <si>
    <t>Detached housing</t>
  </si>
  <si>
    <t>Town housing</t>
  </si>
  <si>
    <t xml:space="preserve">Multi-unit housing </t>
  </si>
  <si>
    <t>Housing in non-residential buildings</t>
  </si>
  <si>
    <t>Multi-household
housing</t>
  </si>
  <si>
    <t>No. of
general households
(A)</t>
  </si>
  <si>
    <r>
      <rPr>
        <sz val="9"/>
        <rFont val="바탕"/>
        <family val="1"/>
      </rPr>
      <t>자료</t>
    </r>
    <r>
      <rPr>
        <sz val="9"/>
        <rFont val="Times New Roman"/>
        <family val="1"/>
      </rPr>
      <t xml:space="preserve"> :  </t>
    </r>
    <r>
      <rPr>
        <sz val="9"/>
        <rFont val="바탕"/>
        <family val="1"/>
      </rPr>
      <t>건축허가과</t>
    </r>
  </si>
  <si>
    <r>
      <t>주</t>
    </r>
    <r>
      <rPr>
        <sz val="9"/>
        <rFont val="Times New Roman"/>
        <family val="1"/>
      </rPr>
      <t xml:space="preserve"> : </t>
    </r>
    <r>
      <rPr>
        <sz val="9"/>
        <rFont val="바탕"/>
        <family val="1"/>
      </rPr>
      <t>국토교통부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새로운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산정방식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적용</t>
    </r>
    <r>
      <rPr>
        <sz val="9"/>
        <rFont val="Times New Roman"/>
        <family val="1"/>
      </rPr>
      <t xml:space="preserve">, </t>
    </r>
    <r>
      <rPr>
        <sz val="9"/>
        <rFont val="바탕"/>
        <family val="1"/>
      </rPr>
      <t>다가구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단독주택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산정방식이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변경</t>
    </r>
    <r>
      <rPr>
        <sz val="9"/>
        <rFont val="Times New Roman"/>
        <family val="1"/>
      </rPr>
      <t>(</t>
    </r>
    <r>
      <rPr>
        <sz val="9"/>
        <rFont val="바탕"/>
        <family val="1"/>
      </rPr>
      <t>동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→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호</t>
    </r>
    <r>
      <rPr>
        <sz val="9"/>
        <rFont val="Times New Roman"/>
        <family val="1"/>
      </rPr>
      <t>), 2005</t>
    </r>
    <r>
      <rPr>
        <sz val="9"/>
        <rFont val="바탕"/>
        <family val="1"/>
      </rPr>
      <t>년부터</t>
    </r>
    <r>
      <rPr>
        <sz val="9"/>
        <rFont val="Times New Roman"/>
        <family val="1"/>
      </rPr>
      <t>~</t>
    </r>
    <r>
      <rPr>
        <sz val="9"/>
        <rFont val="바탕"/>
        <family val="1"/>
      </rPr>
      <t>게재</t>
    </r>
  </si>
  <si>
    <t xml:space="preserve">     1) 일반가구를 대상으로 집계(비혈연가구, 1인가구 포함), 단, 집단가구(6인이상 비혈연가구, 기숙사, 사회시설 등) 및 외국인 가구는 제외</t>
  </si>
  <si>
    <r>
      <rPr>
        <sz val="10"/>
        <rFont val="바탕"/>
        <family val="1"/>
      </rPr>
      <t>단위</t>
    </r>
    <r>
      <rPr>
        <sz val="10"/>
        <rFont val="Times New Roman"/>
        <family val="1"/>
      </rPr>
      <t xml:space="preserve">  : </t>
    </r>
    <r>
      <rPr>
        <sz val="10"/>
        <rFont val="바탕"/>
        <family val="1"/>
      </rPr>
      <t>가구</t>
    </r>
    <r>
      <rPr>
        <sz val="10"/>
        <rFont val="Times New Roman"/>
        <family val="1"/>
      </rPr>
      <t xml:space="preserve">, </t>
    </r>
    <r>
      <rPr>
        <sz val="10"/>
        <rFont val="바탕"/>
        <family val="1"/>
      </rPr>
      <t>호</t>
    </r>
  </si>
  <si>
    <r>
      <rPr>
        <sz val="10"/>
        <rFont val="바탕"/>
        <family val="1"/>
      </rPr>
      <t>단위</t>
    </r>
    <r>
      <rPr>
        <sz val="10"/>
        <rFont val="Times New Roman"/>
        <family val="1"/>
      </rPr>
      <t xml:space="preserve"> : </t>
    </r>
    <r>
      <rPr>
        <sz val="10"/>
        <rFont val="바탕"/>
        <family val="1"/>
      </rPr>
      <t>동</t>
    </r>
    <r>
      <rPr>
        <sz val="10"/>
        <rFont val="Times New Roman"/>
        <family val="1"/>
      </rPr>
      <t xml:space="preserve">, </t>
    </r>
    <r>
      <rPr>
        <sz val="10"/>
        <rFont val="바탕"/>
        <family val="1"/>
      </rPr>
      <t>㎡</t>
    </r>
  </si>
  <si>
    <r>
      <t xml:space="preserve">Unit : Building number, </t>
    </r>
    <r>
      <rPr>
        <sz val="10"/>
        <rFont val="바탕"/>
        <family val="1"/>
      </rPr>
      <t>㎡</t>
    </r>
  </si>
  <si>
    <r>
      <t xml:space="preserve">Unit : Building, </t>
    </r>
    <r>
      <rPr>
        <sz val="10"/>
        <rFont val="바탕"/>
        <family val="1"/>
      </rPr>
      <t>㎡</t>
    </r>
  </si>
  <si>
    <t>HOUSING AND CONSTRUCTION</t>
  </si>
  <si>
    <r>
      <rPr>
        <sz val="11"/>
        <color indexed="8"/>
        <rFont val="바탕"/>
        <family val="1"/>
      </rPr>
      <t>철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골</t>
    </r>
  </si>
  <si>
    <r>
      <rPr>
        <sz val="11"/>
        <color indexed="8"/>
        <rFont val="바탕"/>
        <family val="1"/>
      </rPr>
      <t>콘크리트</t>
    </r>
  </si>
  <si>
    <r>
      <rPr>
        <sz val="11"/>
        <color indexed="8"/>
        <rFont val="바탕"/>
        <family val="1"/>
      </rPr>
      <t>조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적</t>
    </r>
  </si>
  <si>
    <r>
      <rPr>
        <sz val="11"/>
        <color indexed="8"/>
        <rFont val="바탕"/>
        <family val="1"/>
      </rPr>
      <t>농수산용</t>
    </r>
  </si>
  <si>
    <r>
      <rPr>
        <sz val="11"/>
        <color indexed="8"/>
        <rFont val="바탕"/>
        <family val="1"/>
      </rPr>
      <t>연면적</t>
    </r>
  </si>
  <si>
    <r>
      <rPr>
        <sz val="9"/>
        <rFont val="바탕"/>
        <family val="1"/>
      </rPr>
      <t>주</t>
    </r>
    <r>
      <rPr>
        <sz val="9"/>
        <rFont val="Times New Roman"/>
        <family val="1"/>
      </rPr>
      <t xml:space="preserve"> : </t>
    </r>
    <r>
      <rPr>
        <sz val="9"/>
        <rFont val="바탕"/>
        <family val="1"/>
      </rPr>
      <t>국토교통부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사업승인분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포함</t>
    </r>
  </si>
  <si>
    <t xml:space="preserve">Note : Including approved projects belonging to the Ministry of Land, Infrastructure, and Transport </t>
  </si>
  <si>
    <r>
      <rPr>
        <sz val="11"/>
        <color indexed="8"/>
        <rFont val="바탕"/>
        <family val="1"/>
      </rPr>
      <t>목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조</t>
    </r>
  </si>
  <si>
    <t>iron frame</t>
  </si>
  <si>
    <t>Iron bar&amp;</t>
  </si>
  <si>
    <r>
      <rPr>
        <sz val="11"/>
        <color indexed="8"/>
        <rFont val="바탕"/>
        <family val="1"/>
      </rPr>
      <t>합</t>
    </r>
    <r>
      <rPr>
        <sz val="11"/>
        <color indexed="8"/>
        <rFont val="Times New Roman"/>
        <family val="1"/>
      </rPr>
      <t xml:space="preserve">     </t>
    </r>
    <r>
      <rPr>
        <sz val="11"/>
        <color indexed="8"/>
        <rFont val="바탕"/>
        <family val="1"/>
      </rPr>
      <t>계</t>
    </r>
    <r>
      <rPr>
        <sz val="11"/>
        <color indexed="8"/>
        <rFont val="Times New Roman"/>
        <family val="1"/>
      </rPr>
      <t xml:space="preserve">          Total</t>
    </r>
  </si>
  <si>
    <r>
      <rPr>
        <sz val="11"/>
        <color indexed="8"/>
        <rFont val="바탕"/>
        <family val="1"/>
      </rPr>
      <t>신</t>
    </r>
    <r>
      <rPr>
        <sz val="11"/>
        <color indexed="8"/>
        <rFont val="Times New Roman"/>
        <family val="1"/>
      </rPr>
      <t xml:space="preserve">     </t>
    </r>
    <r>
      <rPr>
        <sz val="11"/>
        <color indexed="8"/>
        <rFont val="바탕"/>
        <family val="1"/>
      </rPr>
      <t>축</t>
    </r>
    <r>
      <rPr>
        <sz val="11"/>
        <color indexed="8"/>
        <rFont val="Times New Roman"/>
        <family val="1"/>
      </rPr>
      <t xml:space="preserve">          New building</t>
    </r>
  </si>
  <si>
    <t>철골·철근</t>
  </si>
  <si>
    <r>
      <rPr>
        <sz val="11"/>
        <color indexed="8"/>
        <rFont val="바탕"/>
        <family val="1"/>
      </rPr>
      <t>교육</t>
    </r>
    <r>
      <rPr>
        <sz val="11"/>
        <color indexed="8"/>
        <rFont val="Times New Roman"/>
        <family val="1"/>
      </rPr>
      <t>/</t>
    </r>
  </si>
  <si>
    <t>residential</t>
  </si>
  <si>
    <t>commercial</t>
  </si>
  <si>
    <t>social</t>
  </si>
  <si>
    <r>
      <rPr>
        <sz val="11"/>
        <color indexed="8"/>
        <rFont val="바탕"/>
        <family val="1"/>
      </rPr>
      <t>용</t>
    </r>
    <r>
      <rPr>
        <sz val="11"/>
        <color indexed="8"/>
        <rFont val="바탕"/>
        <family val="1"/>
      </rPr>
      <t>도</t>
    </r>
    <r>
      <rPr>
        <sz val="11"/>
        <color indexed="8"/>
        <rFont val="바탕"/>
        <family val="1"/>
      </rPr>
      <t>변</t>
    </r>
    <r>
      <rPr>
        <sz val="11"/>
        <color indexed="8"/>
        <rFont val="바탕"/>
        <family val="1"/>
      </rPr>
      <t>경</t>
    </r>
    <r>
      <rPr>
        <sz val="11"/>
        <color indexed="8"/>
        <rFont val="Times New Roman"/>
        <family val="1"/>
      </rPr>
      <t xml:space="preserve">    Change of Use</t>
    </r>
  </si>
  <si>
    <r>
      <rPr>
        <sz val="10"/>
        <rFont val="바탕"/>
        <family val="1"/>
      </rPr>
      <t>단위</t>
    </r>
    <r>
      <rPr>
        <sz val="10"/>
        <rFont val="Times New Roman"/>
        <family val="1"/>
      </rPr>
      <t xml:space="preserve"> : </t>
    </r>
    <r>
      <rPr>
        <sz val="10"/>
        <rFont val="바탕"/>
        <family val="1"/>
      </rPr>
      <t>동</t>
    </r>
    <r>
      <rPr>
        <sz val="10"/>
        <rFont val="Times New Roman"/>
        <family val="1"/>
      </rPr>
      <t>,</t>
    </r>
    <r>
      <rPr>
        <sz val="10"/>
        <rFont val="바탕"/>
        <family val="1"/>
      </rPr>
      <t>㎡</t>
    </r>
  </si>
  <si>
    <r>
      <t>Unit: Building,</t>
    </r>
    <r>
      <rPr>
        <sz val="10"/>
        <rFont val="바탕"/>
        <family val="1"/>
      </rPr>
      <t>㎡</t>
    </r>
  </si>
  <si>
    <t xml:space="preserve">Residential </t>
  </si>
  <si>
    <t>Industrial</t>
  </si>
  <si>
    <t>교육/사회용</t>
  </si>
  <si>
    <r>
      <rPr>
        <sz val="11"/>
        <color indexed="8"/>
        <rFont val="바탕"/>
        <family val="1"/>
      </rPr>
      <t>농수산용</t>
    </r>
  </si>
  <si>
    <r>
      <rPr>
        <sz val="11"/>
        <color indexed="8"/>
        <rFont val="바탕"/>
        <family val="1"/>
      </rPr>
      <t>공업용</t>
    </r>
  </si>
  <si>
    <r>
      <rPr>
        <sz val="11"/>
        <color indexed="8"/>
        <rFont val="바탕"/>
        <family val="1"/>
      </rPr>
      <t>기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타</t>
    </r>
  </si>
  <si>
    <r>
      <t xml:space="preserve">Agriculture,Forestry </t>
    </r>
    <r>
      <rPr>
        <sz val="11"/>
        <color indexed="8"/>
        <rFont val="바탕"/>
        <family val="1"/>
      </rPr>
      <t>＆</t>
    </r>
    <r>
      <rPr>
        <sz val="11"/>
        <color indexed="8"/>
        <rFont val="Times New Roman"/>
        <family val="1"/>
      </rPr>
      <t>Fishery</t>
    </r>
  </si>
  <si>
    <r>
      <t xml:space="preserve"> </t>
    </r>
    <r>
      <rPr>
        <sz val="9"/>
        <color indexed="8"/>
        <rFont val="바탕"/>
        <family val="1"/>
      </rPr>
      <t>자료</t>
    </r>
    <r>
      <rPr>
        <sz val="9"/>
        <color indexed="8"/>
        <rFont val="Times New Roman"/>
        <family val="1"/>
      </rPr>
      <t xml:space="preserve"> : </t>
    </r>
    <r>
      <rPr>
        <sz val="9"/>
        <color indexed="8"/>
        <rFont val="바탕"/>
        <family val="1"/>
      </rPr>
      <t>「전국주택가격동향조사」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한국부동산원</t>
    </r>
  </si>
  <si>
    <r>
      <rPr>
        <sz val="11"/>
        <color indexed="8"/>
        <rFont val="바탕"/>
        <family val="1"/>
      </rPr>
      <t>종합</t>
    </r>
  </si>
  <si>
    <r>
      <rPr>
        <sz val="11"/>
        <color indexed="8"/>
        <rFont val="바탕"/>
        <family val="1"/>
      </rPr>
      <t>아파트</t>
    </r>
  </si>
  <si>
    <r>
      <rPr>
        <sz val="10"/>
        <color indexed="8"/>
        <rFont val="바탕"/>
        <family val="1"/>
      </rPr>
      <t>기준</t>
    </r>
    <r>
      <rPr>
        <sz val="10"/>
        <color indexed="8"/>
        <rFont val="Times New Roman"/>
        <family val="1"/>
      </rPr>
      <t xml:space="preserve"> :2017.11=100.0</t>
    </r>
  </si>
  <si>
    <r>
      <rPr>
        <sz val="11"/>
        <color indexed="8"/>
        <rFont val="바탕"/>
        <family val="1"/>
      </rPr>
      <t>연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바탕"/>
        <family val="1"/>
      </rPr>
      <t>별</t>
    </r>
  </si>
  <si>
    <r>
      <rPr>
        <sz val="11"/>
        <color indexed="8"/>
        <rFont val="바탕"/>
        <family val="1"/>
      </rPr>
      <t>주택전세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 xml:space="preserve">가격지수
</t>
    </r>
    <r>
      <rPr>
        <sz val="11"/>
        <color indexed="8"/>
        <rFont val="Times New Roman"/>
        <family val="1"/>
      </rPr>
      <t>Housing Jeonse price index</t>
    </r>
  </si>
  <si>
    <r>
      <rPr>
        <sz val="11"/>
        <color indexed="8"/>
        <rFont val="바탕"/>
        <family val="1"/>
      </rPr>
      <t xml:space="preserve">주택매매가격지수
</t>
    </r>
    <r>
      <rPr>
        <sz val="11"/>
        <color indexed="8"/>
        <rFont val="Times New Roman"/>
        <family val="1"/>
      </rPr>
      <t>Housing sales price index</t>
    </r>
  </si>
  <si>
    <r>
      <rPr>
        <sz val="9"/>
        <rFont val="바탕"/>
        <family val="1"/>
      </rPr>
      <t>자료</t>
    </r>
    <r>
      <rPr>
        <sz val="9"/>
        <rFont val="Times New Roman"/>
        <family val="1"/>
      </rPr>
      <t xml:space="preserve"> : </t>
    </r>
    <r>
      <rPr>
        <sz val="9"/>
        <rFont val="바탕"/>
        <family val="1"/>
      </rPr>
      <t>민원지적과</t>
    </r>
  </si>
  <si>
    <t>10. 주택 · 건설</t>
  </si>
  <si>
    <r>
      <rPr>
        <sz val="11"/>
        <color indexed="8"/>
        <rFont val="바탕"/>
        <family val="1"/>
      </rPr>
      <t>불허가내용</t>
    </r>
    <r>
      <rPr>
        <sz val="11"/>
        <color indexed="8"/>
        <rFont val="Times New Roman"/>
        <family val="1"/>
      </rPr>
      <t xml:space="preserve">     Permits not granted</t>
    </r>
  </si>
  <si>
    <r>
      <rPr>
        <sz val="9"/>
        <rFont val="바탕"/>
        <family val="1"/>
      </rPr>
      <t>단위</t>
    </r>
    <r>
      <rPr>
        <sz val="9"/>
        <rFont val="Times New Roman"/>
        <family val="1"/>
      </rPr>
      <t xml:space="preserve"> : </t>
    </r>
    <r>
      <rPr>
        <sz val="9"/>
        <rFont val="바탕"/>
        <family val="1"/>
      </rPr>
      <t>필지</t>
    </r>
    <r>
      <rPr>
        <sz val="9"/>
        <rFont val="Times New Roman"/>
        <family val="1"/>
      </rPr>
      <t xml:space="preserve">, </t>
    </r>
    <r>
      <rPr>
        <sz val="9"/>
        <rFont val="바탕"/>
        <family val="1"/>
      </rPr>
      <t>천㎡</t>
    </r>
  </si>
  <si>
    <r>
      <rPr>
        <sz val="11"/>
        <color indexed="8"/>
        <rFont val="바탕"/>
        <family val="1"/>
      </rPr>
      <t>평균</t>
    </r>
  </si>
  <si>
    <r>
      <rPr>
        <sz val="11"/>
        <color indexed="8"/>
        <rFont val="바탕"/>
        <family val="1"/>
      </rPr>
      <t xml:space="preserve">임야
</t>
    </r>
    <r>
      <rPr>
        <sz val="11"/>
        <color indexed="8"/>
        <rFont val="Times New Roman"/>
        <family val="1"/>
      </rPr>
      <t>Forest
 field</t>
    </r>
  </si>
  <si>
    <r>
      <rPr>
        <sz val="11"/>
        <color indexed="8"/>
        <rFont val="바탕"/>
        <family val="1"/>
      </rPr>
      <t>월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바탕"/>
        <family val="1"/>
      </rPr>
      <t>별</t>
    </r>
  </si>
  <si>
    <r>
      <t>2</t>
    </r>
    <r>
      <rPr>
        <sz val="11"/>
        <color indexed="8"/>
        <rFont val="바탕"/>
        <family val="1"/>
      </rPr>
      <t>월</t>
    </r>
  </si>
  <si>
    <r>
      <t>4</t>
    </r>
    <r>
      <rPr>
        <sz val="11"/>
        <color indexed="8"/>
        <rFont val="바탕"/>
        <family val="1"/>
      </rPr>
      <t>월</t>
    </r>
  </si>
  <si>
    <r>
      <t>1</t>
    </r>
    <r>
      <rPr>
        <sz val="11"/>
        <color indexed="8"/>
        <rFont val="바탕"/>
        <family val="1"/>
      </rPr>
      <t>월</t>
    </r>
  </si>
  <si>
    <r>
      <t>3</t>
    </r>
    <r>
      <rPr>
        <sz val="11"/>
        <color indexed="8"/>
        <rFont val="바탕"/>
        <family val="1"/>
      </rPr>
      <t>월</t>
    </r>
  </si>
  <si>
    <r>
      <rPr>
        <sz val="11"/>
        <color indexed="8"/>
        <rFont val="바탕"/>
        <family val="1"/>
      </rPr>
      <t>연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바탕"/>
        <family val="1"/>
      </rPr>
      <t>별</t>
    </r>
  </si>
  <si>
    <r>
      <rPr>
        <sz val="11"/>
        <color indexed="8"/>
        <rFont val="바탕"/>
        <family val="1"/>
      </rPr>
      <t>용도지역별</t>
    </r>
    <r>
      <rPr>
        <sz val="11"/>
        <color indexed="8"/>
        <rFont val="Times New Roman"/>
        <family val="1"/>
      </rPr>
      <t xml:space="preserve">     By use zone</t>
    </r>
  </si>
  <si>
    <r>
      <rPr>
        <sz val="11"/>
        <color indexed="8"/>
        <rFont val="바탕"/>
        <family val="1"/>
      </rPr>
      <t>대지</t>
    </r>
    <r>
      <rPr>
        <sz val="11"/>
        <color indexed="8"/>
        <rFont val="Times New Roman"/>
        <family val="1"/>
      </rPr>
      <t xml:space="preserve"> Building site </t>
    </r>
  </si>
  <si>
    <r>
      <rPr>
        <sz val="11"/>
        <color indexed="8"/>
        <rFont val="바탕"/>
        <family val="1"/>
      </rPr>
      <t xml:space="preserve">공장
</t>
    </r>
    <r>
      <rPr>
        <sz val="11"/>
        <color indexed="8"/>
        <rFont val="Times New Roman"/>
        <family val="1"/>
      </rPr>
      <t>Factory site</t>
    </r>
  </si>
  <si>
    <r>
      <rPr>
        <sz val="11"/>
        <color indexed="8"/>
        <rFont val="바탕"/>
        <family val="1"/>
      </rPr>
      <t xml:space="preserve">기타
</t>
    </r>
    <r>
      <rPr>
        <sz val="11"/>
        <color indexed="8"/>
        <rFont val="Times New Roman"/>
        <family val="1"/>
      </rPr>
      <t>Other use</t>
    </r>
  </si>
  <si>
    <r>
      <rPr>
        <sz val="11"/>
        <color indexed="8"/>
        <rFont val="바탕"/>
        <family val="1"/>
      </rPr>
      <t>주거용</t>
    </r>
    <r>
      <rPr>
        <sz val="11"/>
        <color indexed="8"/>
        <rFont val="Times New Roman"/>
        <family val="1"/>
      </rPr>
      <t>Residental site</t>
    </r>
  </si>
  <si>
    <r>
      <rPr>
        <sz val="11"/>
        <color indexed="8"/>
        <rFont val="바탕"/>
        <family val="1"/>
      </rPr>
      <t>상업용</t>
    </r>
    <r>
      <rPr>
        <sz val="11"/>
        <color indexed="8"/>
        <rFont val="Times New Roman"/>
        <family val="1"/>
      </rPr>
      <t>Commercial site</t>
    </r>
  </si>
  <si>
    <r>
      <t xml:space="preserve"> </t>
    </r>
    <r>
      <rPr>
        <sz val="9"/>
        <rFont val="바탕"/>
        <family val="1"/>
      </rPr>
      <t>주</t>
    </r>
    <r>
      <rPr>
        <sz val="9"/>
        <rFont val="Times New Roman"/>
        <family val="1"/>
      </rPr>
      <t xml:space="preserve"> : </t>
    </r>
    <r>
      <rPr>
        <sz val="9"/>
        <rFont val="바탕"/>
        <family val="1"/>
      </rPr>
      <t>지가변동률은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기준시점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가격수준을</t>
    </r>
    <r>
      <rPr>
        <sz val="9"/>
        <rFont val="Times New Roman"/>
        <family val="1"/>
      </rPr>
      <t xml:space="preserve"> 100</t>
    </r>
    <r>
      <rPr>
        <sz val="9"/>
        <rFont val="바탕"/>
        <family val="1"/>
      </rPr>
      <t>으로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보았을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때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해당시점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가격수준의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변동률을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의미함</t>
    </r>
  </si>
  <si>
    <t>Note : The above ‘fluctuation rates’ represent how the current year's relative prices change from the base year's reference price which is set at 100.</t>
  </si>
  <si>
    <t>Source : Korea Appraisal Board</t>
  </si>
  <si>
    <t xml:space="preserve">HOUSING AND CONSTRUCTION   </t>
  </si>
  <si>
    <r>
      <t>3. Construction of Apartment</t>
    </r>
    <r>
      <rPr>
        <b/>
        <vertAlign val="superscript"/>
        <sz val="18"/>
        <rFont val="Times New Roman"/>
        <family val="1"/>
      </rPr>
      <t>1)</t>
    </r>
  </si>
  <si>
    <r>
      <rPr>
        <sz val="11"/>
        <rFont val="바탕"/>
        <family val="1"/>
      </rPr>
      <t>단위</t>
    </r>
    <r>
      <rPr>
        <sz val="11"/>
        <rFont val="Times New Roman"/>
        <family val="1"/>
      </rPr>
      <t xml:space="preserve"> : </t>
    </r>
    <r>
      <rPr>
        <sz val="11"/>
        <rFont val="바탕"/>
        <family val="1"/>
      </rPr>
      <t>개수</t>
    </r>
  </si>
  <si>
    <t>Unit : number</t>
  </si>
  <si>
    <t>연    별</t>
  </si>
  <si>
    <r>
      <rPr>
        <sz val="11"/>
        <color indexed="8"/>
        <rFont val="바탕"/>
        <family val="1"/>
      </rPr>
      <t>주택수</t>
    </r>
  </si>
  <si>
    <r>
      <rPr>
        <sz val="11"/>
        <color indexed="8"/>
        <rFont val="바탕"/>
        <family val="1"/>
      </rPr>
      <t>규모별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주택수</t>
    </r>
    <r>
      <rPr>
        <sz val="11"/>
        <color indexed="8"/>
        <rFont val="Times New Roman"/>
        <family val="1"/>
      </rPr>
      <t xml:space="preserve">     House by  Size</t>
    </r>
  </si>
  <si>
    <r>
      <rPr>
        <sz val="11"/>
        <color indexed="8"/>
        <rFont val="바탕"/>
        <family val="1"/>
      </rPr>
      <t>층수별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주택수</t>
    </r>
    <r>
      <rPr>
        <sz val="11"/>
        <color indexed="8"/>
        <rFont val="Times New Roman"/>
        <family val="1"/>
      </rPr>
      <t xml:space="preserve">     House by floor number</t>
    </r>
  </si>
  <si>
    <t>Year</t>
  </si>
  <si>
    <r>
      <t>40</t>
    </r>
    <r>
      <rPr>
        <sz val="11"/>
        <color indexed="8"/>
        <rFont val="바탕"/>
        <family val="1"/>
      </rPr>
      <t>㎡</t>
    </r>
  </si>
  <si>
    <r>
      <t>40-60</t>
    </r>
    <r>
      <rPr>
        <sz val="11"/>
        <color indexed="8"/>
        <rFont val="바탕"/>
        <family val="1"/>
      </rPr>
      <t>㎡</t>
    </r>
  </si>
  <si>
    <r>
      <t>60-85</t>
    </r>
    <r>
      <rPr>
        <sz val="11"/>
        <color indexed="8"/>
        <rFont val="바탕"/>
        <family val="1"/>
      </rPr>
      <t>㎡</t>
    </r>
  </si>
  <si>
    <r>
      <t>85-135</t>
    </r>
    <r>
      <rPr>
        <sz val="11"/>
        <color indexed="8"/>
        <rFont val="바탕"/>
        <family val="1"/>
      </rPr>
      <t>㎡</t>
    </r>
  </si>
  <si>
    <r>
      <t>135</t>
    </r>
    <r>
      <rPr>
        <sz val="11"/>
        <color indexed="8"/>
        <rFont val="바탕"/>
        <family val="1"/>
      </rPr>
      <t>㎡</t>
    </r>
  </si>
  <si>
    <r>
      <t xml:space="preserve">5 </t>
    </r>
    <r>
      <rPr>
        <sz val="11"/>
        <color indexed="8"/>
        <rFont val="바탕"/>
        <family val="1"/>
      </rPr>
      <t>층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이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하</t>
    </r>
  </si>
  <si>
    <r>
      <t>6 - 10</t>
    </r>
    <r>
      <rPr>
        <sz val="11"/>
        <color indexed="8"/>
        <rFont val="바탕"/>
        <family val="1"/>
      </rPr>
      <t>층</t>
    </r>
  </si>
  <si>
    <r>
      <t>11 - 20</t>
    </r>
    <r>
      <rPr>
        <sz val="11"/>
        <color indexed="8"/>
        <rFont val="바탕"/>
        <family val="1"/>
      </rPr>
      <t>층</t>
    </r>
  </si>
  <si>
    <r>
      <t>21</t>
    </r>
    <r>
      <rPr>
        <sz val="11"/>
        <color indexed="8"/>
        <rFont val="바탕"/>
        <family val="1"/>
      </rPr>
      <t>층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이상</t>
    </r>
  </si>
  <si>
    <t>No. of</t>
  </si>
  <si>
    <t>Buildings</t>
  </si>
  <si>
    <t>Houses</t>
  </si>
  <si>
    <r>
      <rPr>
        <sz val="11"/>
        <color indexed="8"/>
        <rFont val="바탕"/>
        <family val="1"/>
      </rPr>
      <t>이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바탕"/>
        <family val="1"/>
      </rPr>
      <t>하</t>
    </r>
  </si>
  <si>
    <r>
      <rPr>
        <sz val="11"/>
        <color indexed="8"/>
        <rFont val="바탕"/>
        <family val="1"/>
      </rPr>
      <t>초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과</t>
    </r>
  </si>
  <si>
    <t>Building</t>
  </si>
  <si>
    <t>Building</t>
  </si>
  <si>
    <r>
      <rPr>
        <sz val="10"/>
        <rFont val="바탕"/>
        <family val="1"/>
      </rPr>
      <t>주</t>
    </r>
    <r>
      <rPr>
        <sz val="10"/>
        <rFont val="Times New Roman"/>
        <family val="1"/>
      </rPr>
      <t xml:space="preserve">: 1) </t>
    </r>
    <r>
      <rPr>
        <sz val="10"/>
        <rFont val="바탕"/>
        <family val="1"/>
      </rPr>
      <t>사업승인기준</t>
    </r>
  </si>
  <si>
    <r>
      <rPr>
        <sz val="10"/>
        <rFont val="바탕"/>
        <family val="1"/>
      </rPr>
      <t>Note</t>
    </r>
    <r>
      <rPr>
        <sz val="10"/>
        <rFont val="Times New Roman"/>
        <family val="1"/>
      </rPr>
      <t>: Based on business shares approved</t>
    </r>
  </si>
  <si>
    <r>
      <rPr>
        <sz val="11"/>
        <rFont val="바탕"/>
        <family val="1"/>
      </rPr>
      <t>자료</t>
    </r>
    <r>
      <rPr>
        <sz val="11"/>
        <rFont val="Times New Roman"/>
        <family val="1"/>
      </rPr>
      <t xml:space="preserve">:  </t>
    </r>
    <r>
      <rPr>
        <sz val="11"/>
        <rFont val="바탕"/>
        <family val="1"/>
      </rPr>
      <t>건축허가과</t>
    </r>
  </si>
  <si>
    <t>Source : Department of Building Permit</t>
  </si>
  <si>
    <r>
      <rPr>
        <sz val="11"/>
        <rFont val="바탕"/>
        <family val="1"/>
      </rPr>
      <t>단위</t>
    </r>
    <r>
      <rPr>
        <sz val="11"/>
        <rFont val="Times New Roman"/>
        <family val="1"/>
      </rPr>
      <t xml:space="preserve"> : </t>
    </r>
    <r>
      <rPr>
        <sz val="11"/>
        <rFont val="바탕"/>
        <family val="1"/>
      </rPr>
      <t>개수</t>
    </r>
    <r>
      <rPr>
        <sz val="11"/>
        <rFont val="Times New Roman"/>
        <family val="1"/>
      </rPr>
      <t xml:space="preserve">, </t>
    </r>
    <r>
      <rPr>
        <sz val="11"/>
        <rFont val="바탕"/>
        <family val="1"/>
      </rPr>
      <t>가구</t>
    </r>
    <r>
      <rPr>
        <sz val="11"/>
        <rFont val="Times New Roman"/>
        <family val="1"/>
      </rPr>
      <t xml:space="preserve">, </t>
    </r>
    <r>
      <rPr>
        <sz val="11"/>
        <rFont val="바탕"/>
        <family val="1"/>
      </rPr>
      <t>㎡</t>
    </r>
  </si>
  <si>
    <r>
      <t xml:space="preserve">Unit :  number, household, </t>
    </r>
    <r>
      <rPr>
        <sz val="11"/>
        <rFont val="바탕"/>
        <family val="1"/>
      </rPr>
      <t>㎡</t>
    </r>
  </si>
  <si>
    <t>연    별</t>
  </si>
  <si>
    <r>
      <rPr>
        <sz val="11"/>
        <color indexed="8"/>
        <rFont val="바탕"/>
        <family val="1"/>
      </rPr>
      <t>완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바탕"/>
        <family val="1"/>
      </rPr>
      <t>료</t>
    </r>
    <r>
      <rPr>
        <sz val="11"/>
        <color indexed="8"/>
        <rFont val="Times New Roman"/>
        <family val="1"/>
      </rPr>
      <t xml:space="preserve">     Completed </t>
    </r>
    <r>
      <rPr>
        <vertAlign val="superscript"/>
        <sz val="11"/>
        <color indexed="8"/>
        <rFont val="Times New Roman"/>
        <family val="1"/>
      </rPr>
      <t>1)</t>
    </r>
  </si>
  <si>
    <r>
      <rPr>
        <sz val="11"/>
        <color indexed="8"/>
        <rFont val="바탕"/>
        <family val="1"/>
      </rPr>
      <t>시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바탕"/>
        <family val="1"/>
      </rPr>
      <t>행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바탕"/>
        <family val="1"/>
      </rPr>
      <t>중</t>
    </r>
  </si>
  <si>
    <r>
      <t xml:space="preserve">Under constrution </t>
    </r>
    <r>
      <rPr>
        <vertAlign val="superscript"/>
        <sz val="11"/>
        <color indexed="8"/>
        <rFont val="Times New Roman"/>
        <family val="1"/>
      </rPr>
      <t>2)</t>
    </r>
  </si>
  <si>
    <r>
      <rPr>
        <sz val="11"/>
        <color indexed="8"/>
        <rFont val="바탕"/>
        <family val="1"/>
      </rPr>
      <t>미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시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행</t>
    </r>
    <r>
      <rPr>
        <sz val="11"/>
        <color indexed="8"/>
        <rFont val="Times New Roman"/>
        <family val="1"/>
      </rPr>
      <t xml:space="preserve">      Defer construction</t>
    </r>
  </si>
  <si>
    <t>Year</t>
  </si>
  <si>
    <r>
      <rPr>
        <sz val="11"/>
        <color indexed="8"/>
        <rFont val="바탕"/>
        <family val="1"/>
      </rPr>
      <t>구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역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수</t>
    </r>
  </si>
  <si>
    <r>
      <rPr>
        <sz val="11"/>
        <color indexed="8"/>
        <rFont val="바탕"/>
        <family val="1"/>
      </rPr>
      <t>시행면적</t>
    </r>
  </si>
  <si>
    <r>
      <rPr>
        <sz val="11"/>
        <color indexed="8"/>
        <rFont val="바탕"/>
        <family val="1"/>
      </rPr>
      <t xml:space="preserve">정비건축물
</t>
    </r>
    <r>
      <rPr>
        <sz val="11"/>
        <color indexed="8"/>
        <rFont val="Times New Roman"/>
        <family val="1"/>
      </rPr>
      <t>(</t>
    </r>
    <r>
      <rPr>
        <sz val="11"/>
        <color indexed="8"/>
        <rFont val="바탕"/>
        <family val="1"/>
      </rPr>
      <t>동</t>
    </r>
    <r>
      <rPr>
        <sz val="11"/>
        <color indexed="8"/>
        <rFont val="Times New Roman"/>
        <family val="1"/>
      </rPr>
      <t>)</t>
    </r>
  </si>
  <si>
    <r>
      <rPr>
        <sz val="11"/>
        <color indexed="8"/>
        <rFont val="바탕"/>
        <family val="1"/>
      </rPr>
      <t>건립가구</t>
    </r>
  </si>
  <si>
    <r>
      <rPr>
        <sz val="11"/>
        <color indexed="8"/>
        <rFont val="바탕"/>
        <family val="1"/>
      </rPr>
      <t>구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역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수</t>
    </r>
  </si>
  <si>
    <r>
      <rPr>
        <sz val="11"/>
        <color indexed="8"/>
        <rFont val="바탕"/>
        <family val="1"/>
      </rPr>
      <t>시행면적</t>
    </r>
  </si>
  <si>
    <t>An area</t>
  </si>
  <si>
    <t>Enforcement area</t>
  </si>
  <si>
    <t>Service architecture</t>
  </si>
  <si>
    <t>Service architecture</t>
  </si>
  <si>
    <t>Building a household</t>
  </si>
  <si>
    <t>Building a household</t>
  </si>
  <si>
    <t>An area</t>
  </si>
  <si>
    <t>Enforcement area</t>
  </si>
  <si>
    <t>2016</t>
  </si>
  <si>
    <r>
      <rPr>
        <sz val="11"/>
        <rFont val="바탕"/>
        <family val="1"/>
      </rPr>
      <t>주</t>
    </r>
    <r>
      <rPr>
        <sz val="11"/>
        <rFont val="Times New Roman"/>
        <family val="1"/>
      </rPr>
      <t xml:space="preserve">: 1) </t>
    </r>
    <r>
      <rPr>
        <sz val="11"/>
        <rFont val="바탕"/>
        <family val="1"/>
      </rPr>
      <t>완료</t>
    </r>
    <r>
      <rPr>
        <sz val="11"/>
        <rFont val="Times New Roman"/>
        <family val="1"/>
      </rPr>
      <t xml:space="preserve"> : </t>
    </r>
    <r>
      <rPr>
        <sz val="11"/>
        <rFont val="바탕"/>
        <family val="1"/>
      </rPr>
      <t>당해연도에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>공사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>완료된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>지구</t>
    </r>
    <r>
      <rPr>
        <sz val="11"/>
        <rFont val="Times New Roman"/>
        <family val="1"/>
      </rPr>
      <t>. ( )</t>
    </r>
    <r>
      <rPr>
        <sz val="11"/>
        <rFont val="바탕"/>
        <family val="1"/>
      </rPr>
      <t>는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>누계이며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>구역변경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>및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>사업계획변경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>등으로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>조정된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>숫자라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>실제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>누계와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>일치하지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>않음</t>
    </r>
  </si>
  <si>
    <r>
      <t xml:space="preserve">      2) </t>
    </r>
    <r>
      <rPr>
        <sz val="11"/>
        <rFont val="바탕"/>
        <family val="1"/>
      </rPr>
      <t>시행중</t>
    </r>
    <r>
      <rPr>
        <sz val="11"/>
        <rFont val="Times New Roman"/>
        <family val="1"/>
      </rPr>
      <t xml:space="preserve"> : </t>
    </r>
    <r>
      <rPr>
        <sz val="11"/>
        <rFont val="바탕"/>
        <family val="1"/>
      </rPr>
      <t>당해연도에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>사업시행인가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>또는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>관리처분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>계획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>인가된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>지구</t>
    </r>
    <r>
      <rPr>
        <sz val="11"/>
        <rFont val="Times New Roman"/>
        <family val="1"/>
      </rPr>
      <t>. ( )</t>
    </r>
    <r>
      <rPr>
        <sz val="11"/>
        <rFont val="바탕"/>
        <family val="1"/>
      </rPr>
      <t>는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>당해연도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>인가를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>포함</t>
    </r>
    <r>
      <rPr>
        <sz val="11"/>
        <rFont val="Times New Roman"/>
        <family val="1"/>
      </rPr>
      <t xml:space="preserve">. </t>
    </r>
    <r>
      <rPr>
        <sz val="11"/>
        <rFont val="바탕"/>
        <family val="1"/>
      </rPr>
      <t>기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>인가되어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>시행중인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>지구</t>
    </r>
  </si>
  <si>
    <r>
      <rPr>
        <sz val="11"/>
        <rFont val="바탕"/>
        <family val="1"/>
      </rPr>
      <t>자료</t>
    </r>
    <r>
      <rPr>
        <sz val="11"/>
        <rFont val="Times New Roman"/>
        <family val="1"/>
      </rPr>
      <t xml:space="preserve"> : </t>
    </r>
    <r>
      <rPr>
        <sz val="11"/>
        <rFont val="바탕"/>
        <family val="1"/>
      </rPr>
      <t>건축허가과</t>
    </r>
  </si>
  <si>
    <t>Source : Department of Building Permit</t>
  </si>
  <si>
    <t>⑩ 주택 · 건설</t>
  </si>
  <si>
    <t>10. 주택 · 건설</t>
  </si>
  <si>
    <r>
      <rPr>
        <sz val="11"/>
        <rFont val="바탕"/>
        <family val="1"/>
      </rPr>
      <t>관리지역</t>
    </r>
    <r>
      <rPr>
        <vertAlign val="superscript"/>
        <sz val="11"/>
        <rFont val="Times New Roman"/>
        <family val="1"/>
      </rPr>
      <t xml:space="preserve"> 1)</t>
    </r>
  </si>
  <si>
    <r>
      <t xml:space="preserve">Unit : lot, Thousand </t>
    </r>
    <r>
      <rPr>
        <sz val="11"/>
        <rFont val="바탕"/>
        <family val="1"/>
      </rPr>
      <t>㎡</t>
    </r>
  </si>
  <si>
    <r>
      <rPr>
        <sz val="10"/>
        <rFont val="바탕"/>
        <family val="1"/>
      </rPr>
      <t>단위</t>
    </r>
    <r>
      <rPr>
        <sz val="10"/>
        <rFont val="Times New Roman"/>
        <family val="1"/>
      </rPr>
      <t xml:space="preserve"> : </t>
    </r>
    <r>
      <rPr>
        <sz val="10"/>
        <rFont val="바탕"/>
        <family val="1"/>
      </rPr>
      <t>명</t>
    </r>
    <r>
      <rPr>
        <sz val="10"/>
        <rFont val="Times New Roman"/>
        <family val="1"/>
      </rPr>
      <t xml:space="preserve">, </t>
    </r>
    <r>
      <rPr>
        <sz val="10"/>
        <rFont val="바탕"/>
        <family val="1"/>
      </rPr>
      <t>천㎡</t>
    </r>
  </si>
  <si>
    <r>
      <t>Unit : Cases,  1,000</t>
    </r>
    <r>
      <rPr>
        <sz val="10"/>
        <rFont val="바탕"/>
        <family val="1"/>
      </rPr>
      <t>㎡</t>
    </r>
  </si>
  <si>
    <t>10. 주택 · 건설</t>
  </si>
  <si>
    <t xml:space="preserve">HOUSING AND CONSTRUCTION   </t>
  </si>
  <si>
    <r>
      <rPr>
        <sz val="11"/>
        <rFont val="바탕"/>
        <family val="1"/>
      </rPr>
      <t>단위</t>
    </r>
    <r>
      <rPr>
        <sz val="11"/>
        <rFont val="Times New Roman"/>
        <family val="1"/>
      </rPr>
      <t xml:space="preserve"> : </t>
    </r>
    <r>
      <rPr>
        <sz val="11"/>
        <rFont val="바탕"/>
        <family val="1"/>
      </rPr>
      <t>개</t>
    </r>
    <r>
      <rPr>
        <sz val="11"/>
        <rFont val="Times New Roman"/>
        <family val="1"/>
      </rPr>
      <t xml:space="preserve">, </t>
    </r>
    <r>
      <rPr>
        <sz val="11"/>
        <rFont val="바탕"/>
        <family val="1"/>
      </rPr>
      <t>가구수</t>
    </r>
    <r>
      <rPr>
        <sz val="11"/>
        <rFont val="Times New Roman"/>
        <family val="1"/>
      </rPr>
      <t xml:space="preserve">, </t>
    </r>
    <r>
      <rPr>
        <sz val="11"/>
        <rFont val="바탕"/>
        <family val="1"/>
      </rPr>
      <t>명</t>
    </r>
  </si>
  <si>
    <t>Unit : each, household, Person</t>
  </si>
  <si>
    <r>
      <rPr>
        <sz val="11"/>
        <color indexed="8"/>
        <rFont val="바탕"/>
        <family val="1"/>
      </rPr>
      <t>현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바탕"/>
        <family val="1"/>
      </rPr>
      <t>황</t>
    </r>
    <r>
      <rPr>
        <sz val="11"/>
        <color indexed="8"/>
        <rFont val="Times New Roman"/>
        <family val="1"/>
      </rPr>
      <t xml:space="preserve">       Status</t>
    </r>
  </si>
  <si>
    <r>
      <rPr>
        <sz val="11"/>
        <color indexed="8"/>
        <rFont val="바탕"/>
        <family val="1"/>
      </rPr>
      <t>면</t>
    </r>
    <r>
      <rPr>
        <sz val="11"/>
        <color indexed="8"/>
        <rFont val="Times New Roman"/>
        <family val="1"/>
      </rPr>
      <t xml:space="preserve">        </t>
    </r>
    <r>
      <rPr>
        <sz val="11"/>
        <color indexed="8"/>
        <rFont val="바탕"/>
        <family val="1"/>
      </rPr>
      <t>적</t>
    </r>
    <r>
      <rPr>
        <sz val="11"/>
        <color indexed="8"/>
        <rFont val="Times New Roman"/>
        <family val="1"/>
      </rPr>
      <t>(</t>
    </r>
    <r>
      <rPr>
        <sz val="11"/>
        <color indexed="8"/>
        <rFont val="바탕"/>
        <family val="1"/>
      </rPr>
      <t>㎢</t>
    </r>
    <r>
      <rPr>
        <sz val="11"/>
        <color indexed="8"/>
        <rFont val="Times New Roman"/>
        <family val="1"/>
      </rPr>
      <t>)               Area</t>
    </r>
  </si>
  <si>
    <r>
      <rPr>
        <sz val="11"/>
        <color indexed="8"/>
        <rFont val="바탕"/>
        <family val="1"/>
      </rPr>
      <t>건</t>
    </r>
    <r>
      <rPr>
        <sz val="11"/>
        <color indexed="8"/>
        <rFont val="Times New Roman"/>
        <family val="1"/>
      </rPr>
      <t xml:space="preserve">     </t>
    </r>
    <r>
      <rPr>
        <sz val="11"/>
        <color indexed="8"/>
        <rFont val="바탕"/>
        <family val="1"/>
      </rPr>
      <t>축</t>
    </r>
    <r>
      <rPr>
        <sz val="11"/>
        <color indexed="8"/>
        <rFont val="Times New Roman"/>
        <family val="1"/>
      </rPr>
      <t xml:space="preserve">     </t>
    </r>
    <r>
      <rPr>
        <sz val="11"/>
        <color indexed="8"/>
        <rFont val="바탕"/>
        <family val="1"/>
      </rPr>
      <t>물</t>
    </r>
    <r>
      <rPr>
        <sz val="11"/>
        <color indexed="8"/>
        <rFont val="Times New Roman"/>
        <family val="1"/>
      </rPr>
      <t xml:space="preserve">    Number Of  Buildings</t>
    </r>
  </si>
  <si>
    <r>
      <rPr>
        <sz val="11"/>
        <color indexed="8"/>
        <rFont val="바탕"/>
        <family val="1"/>
      </rPr>
      <t>읍면동수</t>
    </r>
  </si>
  <si>
    <r>
      <rPr>
        <sz val="11"/>
        <color indexed="8"/>
        <rFont val="바탕"/>
        <family val="1"/>
      </rPr>
      <t>가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바탕"/>
        <family val="1"/>
      </rPr>
      <t>구</t>
    </r>
  </si>
  <si>
    <r>
      <rPr>
        <sz val="11"/>
        <color indexed="8"/>
        <rFont val="바탕"/>
        <family val="1"/>
      </rPr>
      <t>인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바탕"/>
        <family val="1"/>
      </rPr>
      <t>구</t>
    </r>
    <r>
      <rPr>
        <sz val="11"/>
        <color indexed="8"/>
        <rFont val="Times New Roman"/>
        <family val="1"/>
      </rPr>
      <t xml:space="preserve"> Population</t>
    </r>
  </si>
  <si>
    <r>
      <rPr>
        <sz val="11"/>
        <color indexed="8"/>
        <rFont val="바탕"/>
        <family val="1"/>
      </rPr>
      <t>대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바탕"/>
        <family val="1"/>
      </rPr>
      <t>지</t>
    </r>
  </si>
  <si>
    <r>
      <rPr>
        <sz val="11"/>
        <color indexed="8"/>
        <rFont val="바탕"/>
        <family val="1"/>
      </rPr>
      <t>임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바탕"/>
        <family val="1"/>
      </rPr>
      <t>야</t>
    </r>
  </si>
  <si>
    <r>
      <rPr>
        <sz val="11"/>
        <color indexed="8"/>
        <rFont val="바탕"/>
        <family val="1"/>
      </rPr>
      <t>전</t>
    </r>
  </si>
  <si>
    <t>답</t>
  </si>
  <si>
    <r>
      <rPr>
        <sz val="11"/>
        <color indexed="8"/>
        <rFont val="바탕"/>
        <family val="1"/>
      </rPr>
      <t>기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바탕"/>
        <family val="1"/>
      </rPr>
      <t>타</t>
    </r>
    <r>
      <rPr>
        <vertAlign val="superscript"/>
        <sz val="11"/>
        <color indexed="8"/>
        <rFont val="Times New Roman"/>
        <family val="1"/>
      </rPr>
      <t>1)</t>
    </r>
  </si>
  <si>
    <r>
      <rPr>
        <sz val="11"/>
        <color indexed="8"/>
        <rFont val="바탕"/>
        <family val="1"/>
      </rPr>
      <t>도로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및</t>
    </r>
  </si>
  <si>
    <r>
      <rPr>
        <sz val="11"/>
        <color indexed="8"/>
        <rFont val="바탕"/>
        <family val="1"/>
      </rPr>
      <t>농림수산</t>
    </r>
  </si>
  <si>
    <r>
      <rPr>
        <sz val="11"/>
        <color indexed="8"/>
        <rFont val="바탕"/>
        <family val="1"/>
      </rPr>
      <t>주택및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근</t>
    </r>
  </si>
  <si>
    <r>
      <rPr>
        <sz val="11"/>
        <color indexed="8"/>
        <rFont val="바탕"/>
        <family val="1"/>
      </rPr>
      <t>주민공동</t>
    </r>
  </si>
  <si>
    <r>
      <rPr>
        <sz val="11"/>
        <color indexed="8"/>
        <rFont val="바탕"/>
        <family val="1"/>
      </rPr>
      <t>실외</t>
    </r>
  </si>
  <si>
    <r>
      <rPr>
        <sz val="11"/>
        <color indexed="8"/>
        <rFont val="바탕"/>
        <family val="1"/>
      </rPr>
      <t>도시민의</t>
    </r>
  </si>
  <si>
    <r>
      <rPr>
        <sz val="11"/>
        <color indexed="8"/>
        <rFont val="바탕"/>
        <family val="1"/>
      </rPr>
      <t>국방군사에</t>
    </r>
  </si>
  <si>
    <r>
      <rPr>
        <sz val="11"/>
        <color indexed="8"/>
        <rFont val="바탕"/>
        <family val="1"/>
      </rPr>
      <t>학교및전기</t>
    </r>
  </si>
  <si>
    <r>
      <t>기타</t>
    </r>
    <r>
      <rPr>
        <vertAlign val="superscript"/>
        <sz val="11"/>
        <color indexed="8"/>
        <rFont val="바탕"/>
        <family val="1"/>
      </rPr>
      <t>2)</t>
    </r>
  </si>
  <si>
    <r>
      <rPr>
        <sz val="11"/>
        <color indexed="8"/>
        <rFont val="바탕"/>
        <family val="1"/>
      </rPr>
      <t>상하수도등</t>
    </r>
  </si>
  <si>
    <r>
      <rPr>
        <sz val="11"/>
        <color indexed="8"/>
        <rFont val="바탕"/>
        <family val="1"/>
      </rPr>
      <t>업용시설</t>
    </r>
  </si>
  <si>
    <r>
      <rPr>
        <sz val="11"/>
        <color indexed="8"/>
        <rFont val="바탕"/>
        <family val="1"/>
      </rPr>
      <t>린생활시설</t>
    </r>
  </si>
  <si>
    <r>
      <rPr>
        <sz val="11"/>
        <color indexed="8"/>
        <rFont val="바탕"/>
        <family val="1"/>
      </rPr>
      <t>이용시설</t>
    </r>
  </si>
  <si>
    <r>
      <rPr>
        <sz val="11"/>
        <color indexed="8"/>
        <rFont val="바탕"/>
        <family val="1"/>
      </rPr>
      <t>체육</t>
    </r>
  </si>
  <si>
    <r>
      <rPr>
        <sz val="11"/>
        <color indexed="8"/>
        <rFont val="바탕"/>
        <family val="1"/>
      </rPr>
      <t>여가활용</t>
    </r>
  </si>
  <si>
    <r>
      <rPr>
        <sz val="11"/>
        <color indexed="8"/>
        <rFont val="바탕"/>
        <family val="1"/>
      </rPr>
      <t>관한시설</t>
    </r>
  </si>
  <si>
    <r>
      <rPr>
        <sz val="11"/>
        <color indexed="8"/>
        <rFont val="바탕"/>
        <family val="1"/>
      </rPr>
      <t>공급시설등</t>
    </r>
  </si>
  <si>
    <r>
      <rPr>
        <sz val="11"/>
        <color indexed="8"/>
        <rFont val="바탕"/>
        <family val="1"/>
      </rPr>
      <t>공공용시설</t>
    </r>
  </si>
  <si>
    <t>Agriculture</t>
  </si>
  <si>
    <r>
      <t xml:space="preserve">House </t>
    </r>
    <r>
      <rPr>
        <sz val="11"/>
        <color indexed="8"/>
        <rFont val="바탕"/>
        <family val="1"/>
      </rPr>
      <t>＆</t>
    </r>
  </si>
  <si>
    <t>Common</t>
  </si>
  <si>
    <r>
      <rPr>
        <sz val="11"/>
        <color indexed="8"/>
        <rFont val="바탕"/>
        <family val="1"/>
      </rPr>
      <t>시설</t>
    </r>
  </si>
  <si>
    <r>
      <rPr>
        <sz val="11"/>
        <color indexed="8"/>
        <rFont val="바탕"/>
        <family val="1"/>
      </rPr>
      <t>시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설</t>
    </r>
  </si>
  <si>
    <r>
      <rPr>
        <sz val="11"/>
        <color indexed="8"/>
        <rFont val="바탕"/>
        <family val="1"/>
      </rPr>
      <t>공익시설</t>
    </r>
  </si>
  <si>
    <t>Number of</t>
  </si>
  <si>
    <r>
      <rPr>
        <sz val="11"/>
        <color indexed="8"/>
        <rFont val="바탕"/>
        <family val="1"/>
      </rPr>
      <t>남</t>
    </r>
  </si>
  <si>
    <r>
      <rPr>
        <sz val="11"/>
        <color indexed="8"/>
        <rFont val="바탕"/>
        <family val="1"/>
      </rPr>
      <t>여</t>
    </r>
  </si>
  <si>
    <t>forestry and</t>
  </si>
  <si>
    <t>neighboring</t>
  </si>
  <si>
    <t>use faci-</t>
  </si>
  <si>
    <t>Outdoor</t>
  </si>
  <si>
    <t>Citizen's</t>
  </si>
  <si>
    <r>
      <t>defense</t>
    </r>
    <r>
      <rPr>
        <sz val="11"/>
        <color indexed="8"/>
        <rFont val="바탕"/>
        <family val="1"/>
      </rPr>
      <t>＆</t>
    </r>
  </si>
  <si>
    <t xml:space="preserve">  Eup.Myon</t>
  </si>
  <si>
    <t>Male</t>
  </si>
  <si>
    <t>Female</t>
  </si>
  <si>
    <t>Forest</t>
  </si>
  <si>
    <t>Dry</t>
  </si>
  <si>
    <t>Rice</t>
  </si>
  <si>
    <t>fishing</t>
  </si>
  <si>
    <t>convenience</t>
  </si>
  <si>
    <t>lities for</t>
  </si>
  <si>
    <t>sports</t>
  </si>
  <si>
    <t>leisure</t>
  </si>
  <si>
    <t>military</t>
  </si>
  <si>
    <t>beneficial</t>
  </si>
  <si>
    <t>and Dong</t>
  </si>
  <si>
    <t>Households</t>
  </si>
  <si>
    <t>land</t>
  </si>
  <si>
    <t>field</t>
  </si>
  <si>
    <t>paddy</t>
  </si>
  <si>
    <t>Paddy</t>
  </si>
  <si>
    <t>facilities</t>
  </si>
  <si>
    <t>residents</t>
  </si>
  <si>
    <t>Other</t>
  </si>
  <si>
    <t>2008</t>
  </si>
  <si>
    <t>-</t>
  </si>
  <si>
    <t>2009</t>
  </si>
  <si>
    <r>
      <t xml:space="preserve"> </t>
    </r>
    <r>
      <rPr>
        <sz val="11"/>
        <rFont val="바탕"/>
        <family val="1"/>
      </rPr>
      <t>주</t>
    </r>
    <r>
      <rPr>
        <sz val="11"/>
        <rFont val="Times New Roman"/>
        <family val="1"/>
      </rPr>
      <t xml:space="preserve">: 1) </t>
    </r>
    <r>
      <rPr>
        <sz val="11"/>
        <rFont val="바탕"/>
        <family val="1"/>
      </rPr>
      <t>잡종지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>포함</t>
    </r>
    <r>
      <rPr>
        <sz val="11"/>
        <rFont val="Times New Roman"/>
        <family val="1"/>
      </rPr>
      <t xml:space="preserve">  2) </t>
    </r>
    <r>
      <rPr>
        <sz val="11"/>
        <rFont val="바탕"/>
        <family val="1"/>
      </rPr>
      <t>무허가건물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>포함</t>
    </r>
  </si>
  <si>
    <r>
      <rPr>
        <sz val="11"/>
        <rFont val="바탕"/>
        <family val="1"/>
      </rPr>
      <t>자료</t>
    </r>
    <r>
      <rPr>
        <sz val="11"/>
        <rFont val="Times New Roman"/>
        <family val="1"/>
      </rPr>
      <t xml:space="preserve"> : </t>
    </r>
    <r>
      <rPr>
        <sz val="11"/>
        <rFont val="바탕"/>
        <family val="1"/>
      </rPr>
      <t>도시재생과</t>
    </r>
  </si>
  <si>
    <t>Note : Classifications according to Article 15-1 of the Act on Urban Parks, Green Area, etc.</t>
  </si>
  <si>
    <t xml:space="preserve">             1) Based on established areas, 2) Data before 2005 represent 'Urban natural park'.</t>
  </si>
  <si>
    <r>
      <t xml:space="preserve"> </t>
    </r>
    <r>
      <rPr>
        <sz val="9"/>
        <rFont val="바탕"/>
        <family val="1"/>
      </rPr>
      <t>주</t>
    </r>
    <r>
      <rPr>
        <sz val="9"/>
        <rFont val="Times New Roman"/>
        <family val="1"/>
      </rPr>
      <t xml:space="preserve">: </t>
    </r>
    <r>
      <rPr>
        <sz val="9"/>
        <rFont val="바탕"/>
        <family val="1"/>
      </rPr>
      <t>도시공원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및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녹지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등에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관한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법률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제</t>
    </r>
    <r>
      <rPr>
        <sz val="9"/>
        <rFont val="Times New Roman"/>
        <family val="1"/>
      </rPr>
      <t>15</t>
    </r>
    <r>
      <rPr>
        <sz val="9"/>
        <rFont val="바탕"/>
        <family val="1"/>
      </rPr>
      <t>조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제</t>
    </r>
    <r>
      <rPr>
        <sz val="9"/>
        <rFont val="Times New Roman"/>
        <family val="1"/>
      </rPr>
      <t>1</t>
    </r>
    <r>
      <rPr>
        <sz val="9"/>
        <rFont val="바탕"/>
        <family val="1"/>
      </rPr>
      <t>호에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따른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분류</t>
    </r>
  </si>
  <si>
    <r>
      <rPr>
        <sz val="9"/>
        <rFont val="바탕"/>
        <family val="1"/>
      </rPr>
      <t>자료</t>
    </r>
    <r>
      <rPr>
        <sz val="9"/>
        <rFont val="Times New Roman"/>
        <family val="1"/>
      </rPr>
      <t xml:space="preserve"> : </t>
    </r>
    <r>
      <rPr>
        <sz val="9"/>
        <rFont val="바탕"/>
        <family val="1"/>
      </rPr>
      <t>산림공원과</t>
    </r>
  </si>
  <si>
    <r>
      <rPr>
        <sz val="11"/>
        <rFont val="바탕"/>
        <family val="1"/>
      </rPr>
      <t>단위</t>
    </r>
    <r>
      <rPr>
        <sz val="11"/>
        <rFont val="Times New Roman"/>
        <family val="1"/>
      </rPr>
      <t xml:space="preserve"> : </t>
    </r>
    <r>
      <rPr>
        <sz val="11"/>
        <rFont val="바탕"/>
        <family val="1"/>
      </rPr>
      <t>㎞</t>
    </r>
  </si>
  <si>
    <r>
      <t xml:space="preserve">Unit : </t>
    </r>
    <r>
      <rPr>
        <sz val="11"/>
        <rFont val="바탕"/>
        <family val="1"/>
      </rPr>
      <t>㎞</t>
    </r>
  </si>
  <si>
    <r>
      <rPr>
        <sz val="11"/>
        <rFont val="바탕"/>
        <family val="1"/>
      </rPr>
      <t>연</t>
    </r>
    <r>
      <rPr>
        <sz val="11"/>
        <rFont val="Times New Roman"/>
        <family val="1"/>
      </rPr>
      <t xml:space="preserve">           </t>
    </r>
    <r>
      <rPr>
        <sz val="11"/>
        <rFont val="바탕"/>
        <family val="1"/>
      </rPr>
      <t>별
하천종류별</t>
    </r>
  </si>
  <si>
    <r>
      <rPr>
        <sz val="11"/>
        <rFont val="바탕"/>
        <family val="1"/>
      </rPr>
      <t>하천수</t>
    </r>
    <r>
      <rPr>
        <sz val="11"/>
        <rFont val="Times New Roman"/>
        <family val="1"/>
      </rPr>
      <t xml:space="preserve"> (</t>
    </r>
    <r>
      <rPr>
        <sz val="11"/>
        <rFont val="바탕"/>
        <family val="1"/>
      </rPr>
      <t>개소</t>
    </r>
    <r>
      <rPr>
        <sz val="11"/>
        <rFont val="Times New Roman"/>
        <family val="1"/>
      </rPr>
      <t>)</t>
    </r>
  </si>
  <si>
    <r>
      <rPr>
        <sz val="11"/>
        <rFont val="바탕"/>
        <family val="1"/>
      </rPr>
      <t>총</t>
    </r>
    <r>
      <rPr>
        <sz val="11"/>
        <rFont val="Times New Roman"/>
        <family val="1"/>
      </rPr>
      <t xml:space="preserve">   </t>
    </r>
    <r>
      <rPr>
        <sz val="11"/>
        <rFont val="바탕"/>
        <family val="1"/>
      </rPr>
      <t>연</t>
    </r>
    <r>
      <rPr>
        <sz val="11"/>
        <rFont val="Times New Roman"/>
        <family val="1"/>
      </rPr>
      <t xml:space="preserve">   </t>
    </r>
    <r>
      <rPr>
        <sz val="11"/>
        <rFont val="바탕"/>
        <family val="1"/>
      </rPr>
      <t>장</t>
    </r>
  </si>
  <si>
    <r>
      <t xml:space="preserve"> </t>
    </r>
    <r>
      <rPr>
        <sz val="11"/>
        <rFont val="바탕"/>
        <family val="1"/>
      </rPr>
      <t>요</t>
    </r>
    <r>
      <rPr>
        <sz val="11"/>
        <rFont val="Times New Roman"/>
        <family val="1"/>
      </rPr>
      <t xml:space="preserve">   </t>
    </r>
    <r>
      <rPr>
        <sz val="11"/>
        <rFont val="바탕"/>
        <family val="1"/>
      </rPr>
      <t>개</t>
    </r>
    <r>
      <rPr>
        <sz val="11"/>
        <rFont val="Times New Roman"/>
        <family val="1"/>
      </rPr>
      <t xml:space="preserve">   </t>
    </r>
    <r>
      <rPr>
        <sz val="11"/>
        <rFont val="바탕"/>
        <family val="1"/>
      </rPr>
      <t>수</t>
    </r>
  </si>
  <si>
    <t>Year
Classification</t>
  </si>
  <si>
    <t xml:space="preserve"> Case of improvements needed</t>
  </si>
  <si>
    <r>
      <rPr>
        <sz val="11"/>
        <rFont val="바탕"/>
        <family val="1"/>
      </rPr>
      <t>기</t>
    </r>
    <r>
      <rPr>
        <sz val="11"/>
        <rFont val="Times New Roman"/>
        <family val="1"/>
      </rPr>
      <t xml:space="preserve">   </t>
    </r>
    <r>
      <rPr>
        <sz val="11"/>
        <rFont val="바탕"/>
        <family val="1"/>
      </rPr>
      <t>개</t>
    </r>
    <r>
      <rPr>
        <sz val="11"/>
        <rFont val="Times New Roman"/>
        <family val="1"/>
      </rPr>
      <t xml:space="preserve">   </t>
    </r>
    <r>
      <rPr>
        <sz val="11"/>
        <rFont val="바탕"/>
        <family val="1"/>
      </rPr>
      <t>수</t>
    </r>
  </si>
  <si>
    <r>
      <rPr>
        <sz val="11"/>
        <rFont val="바탕"/>
        <family val="1"/>
      </rPr>
      <t>미</t>
    </r>
    <r>
      <rPr>
        <sz val="11"/>
        <rFont val="Times New Roman"/>
        <family val="1"/>
      </rPr>
      <t xml:space="preserve">   </t>
    </r>
    <r>
      <rPr>
        <sz val="11"/>
        <rFont val="바탕"/>
        <family val="1"/>
      </rPr>
      <t>개</t>
    </r>
    <r>
      <rPr>
        <sz val="11"/>
        <rFont val="Times New Roman"/>
        <family val="1"/>
      </rPr>
      <t xml:space="preserve">   </t>
    </r>
    <r>
      <rPr>
        <sz val="11"/>
        <rFont val="바탕"/>
        <family val="1"/>
      </rPr>
      <t>수</t>
    </r>
  </si>
  <si>
    <r>
      <rPr>
        <sz val="11"/>
        <rFont val="바탕"/>
        <family val="1"/>
      </rPr>
      <t>개</t>
    </r>
    <r>
      <rPr>
        <sz val="11"/>
        <rFont val="Times New Roman"/>
        <family val="1"/>
      </rPr>
      <t xml:space="preserve">  </t>
    </r>
    <r>
      <rPr>
        <sz val="11"/>
        <rFont val="바탕"/>
        <family val="1"/>
      </rPr>
      <t>수</t>
    </r>
    <r>
      <rPr>
        <sz val="11"/>
        <rFont val="Times New Roman"/>
        <family val="1"/>
      </rPr>
      <t xml:space="preserve">   </t>
    </r>
    <r>
      <rPr>
        <sz val="11"/>
        <rFont val="바탕"/>
        <family val="1"/>
      </rPr>
      <t>율</t>
    </r>
    <r>
      <rPr>
        <sz val="11"/>
        <rFont val="Times New Roman"/>
        <family val="1"/>
      </rPr>
      <t>(%)</t>
    </r>
  </si>
  <si>
    <t>No. of rivers and streams</t>
  </si>
  <si>
    <t>Total length</t>
  </si>
  <si>
    <t>Already</t>
  </si>
  <si>
    <t>Yet to be</t>
  </si>
  <si>
    <t>Improved</t>
  </si>
  <si>
    <t>improved</t>
  </si>
  <si>
    <t>Improvement rate</t>
  </si>
  <si>
    <t>2000</t>
  </si>
  <si>
    <t>2001</t>
  </si>
  <si>
    <t>2001</t>
  </si>
  <si>
    <t>32(1)</t>
  </si>
  <si>
    <r>
      <rPr>
        <sz val="11"/>
        <rFont val="바탕"/>
        <family val="1"/>
      </rPr>
      <t>국가하천</t>
    </r>
  </si>
  <si>
    <t>Nation</t>
  </si>
  <si>
    <r>
      <rPr>
        <sz val="11"/>
        <rFont val="바탕"/>
        <family val="1"/>
      </rPr>
      <t>지방하천</t>
    </r>
  </si>
  <si>
    <t>In County</t>
  </si>
  <si>
    <r>
      <rPr>
        <sz val="11"/>
        <rFont val="바탕"/>
        <family val="1"/>
      </rPr>
      <t>기타하천</t>
    </r>
  </si>
  <si>
    <r>
      <rPr>
        <sz val="11"/>
        <rFont val="바탕"/>
        <family val="1"/>
      </rPr>
      <t>주</t>
    </r>
    <r>
      <rPr>
        <sz val="11"/>
        <rFont val="Times New Roman"/>
        <family val="1"/>
      </rPr>
      <t xml:space="preserve"> : (  )</t>
    </r>
    <r>
      <rPr>
        <sz val="11"/>
        <rFont val="바탕"/>
        <family val="1"/>
      </rPr>
      <t>는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>중복하천</t>
    </r>
  </si>
  <si>
    <r>
      <rPr>
        <sz val="11"/>
        <rFont val="바탕"/>
        <family val="1"/>
      </rPr>
      <t>자료</t>
    </r>
    <r>
      <rPr>
        <sz val="11"/>
        <rFont val="Times New Roman"/>
        <family val="1"/>
      </rPr>
      <t xml:space="preserve"> : </t>
    </r>
    <r>
      <rPr>
        <sz val="11"/>
        <rFont val="바탕"/>
        <family val="1"/>
      </rPr>
      <t>건설과</t>
    </r>
  </si>
  <si>
    <t>Source : Safety General  Dep.</t>
  </si>
  <si>
    <t xml:space="preserve">HOUSING AND CONSTRUCTION   </t>
  </si>
  <si>
    <r>
      <rPr>
        <sz val="11"/>
        <rFont val="바탕"/>
        <family val="1"/>
      </rPr>
      <t>단위</t>
    </r>
    <r>
      <rPr>
        <sz val="11"/>
        <rFont val="Times New Roman"/>
        <family val="1"/>
      </rPr>
      <t xml:space="preserve"> : </t>
    </r>
    <r>
      <rPr>
        <sz val="11"/>
        <rFont val="바탕"/>
        <family val="1"/>
      </rPr>
      <t>㎡</t>
    </r>
    <r>
      <rPr>
        <sz val="11"/>
        <rFont val="Times New Roman"/>
        <family val="1"/>
      </rPr>
      <t xml:space="preserve">, </t>
    </r>
    <r>
      <rPr>
        <sz val="11"/>
        <rFont val="바탕"/>
        <family val="1"/>
      </rPr>
      <t>천원</t>
    </r>
  </si>
  <si>
    <r>
      <t xml:space="preserve">Unit : </t>
    </r>
    <r>
      <rPr>
        <sz val="11"/>
        <rFont val="바탕"/>
        <family val="1"/>
      </rPr>
      <t>㎡</t>
    </r>
    <r>
      <rPr>
        <sz val="11"/>
        <rFont val="Times New Roman"/>
        <family val="1"/>
      </rPr>
      <t>, Thousand won</t>
    </r>
  </si>
  <si>
    <r>
      <rPr>
        <sz val="11"/>
        <rFont val="바탕"/>
        <family val="1"/>
      </rPr>
      <t>연</t>
    </r>
    <r>
      <rPr>
        <sz val="11"/>
        <rFont val="Times New Roman"/>
        <family val="1"/>
      </rPr>
      <t xml:space="preserve">  </t>
    </r>
    <r>
      <rPr>
        <sz val="11"/>
        <rFont val="Times New Roman"/>
        <family val="1"/>
      </rPr>
      <t xml:space="preserve">  </t>
    </r>
    <r>
      <rPr>
        <sz val="11"/>
        <rFont val="바탕"/>
        <family val="1"/>
      </rPr>
      <t>별</t>
    </r>
  </si>
  <si>
    <r>
      <rPr>
        <sz val="11"/>
        <rFont val="바탕"/>
        <family val="1"/>
      </rPr>
      <t>건</t>
    </r>
    <r>
      <rPr>
        <sz val="11"/>
        <rFont val="Times New Roman"/>
        <family val="1"/>
      </rPr>
      <t xml:space="preserve">       </t>
    </r>
    <r>
      <rPr>
        <sz val="11"/>
        <rFont val="바탕"/>
        <family val="1"/>
      </rPr>
      <t>수</t>
    </r>
  </si>
  <si>
    <t>면적합계</t>
  </si>
  <si>
    <r>
      <rPr>
        <sz val="11"/>
        <rFont val="바탕"/>
        <family val="1"/>
      </rPr>
      <t>토사채취</t>
    </r>
    <r>
      <rPr>
        <sz val="11"/>
        <rFont val="Times New Roman"/>
        <family val="1"/>
      </rPr>
      <t>(</t>
    </r>
    <r>
      <rPr>
        <sz val="11"/>
        <rFont val="바탕"/>
        <family val="1"/>
      </rPr>
      <t>㎥</t>
    </r>
    <r>
      <rPr>
        <sz val="11"/>
        <rFont val="Times New Roman"/>
        <family val="1"/>
      </rPr>
      <t>)</t>
    </r>
  </si>
  <si>
    <r>
      <rPr>
        <sz val="11"/>
        <rFont val="바탕"/>
        <family val="1"/>
      </rPr>
      <t>사용료징수</t>
    </r>
    <r>
      <rPr>
        <sz val="11"/>
        <rFont val="Times New Roman"/>
        <family val="1"/>
      </rPr>
      <t xml:space="preserve">  collection of use fees</t>
    </r>
  </si>
  <si>
    <t>Year</t>
  </si>
  <si>
    <r>
      <rPr>
        <sz val="11"/>
        <rFont val="바탕"/>
        <family val="1"/>
      </rPr>
      <t>잡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>종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>지</t>
    </r>
  </si>
  <si>
    <r>
      <rPr>
        <sz val="11"/>
        <rFont val="바탕"/>
        <family val="1"/>
      </rPr>
      <t>기</t>
    </r>
    <r>
      <rPr>
        <sz val="11"/>
        <rFont val="Times New Roman"/>
        <family val="1"/>
      </rPr>
      <t xml:space="preserve">    </t>
    </r>
    <r>
      <rPr>
        <sz val="11"/>
        <rFont val="바탕"/>
        <family val="1"/>
      </rPr>
      <t>타</t>
    </r>
  </si>
  <si>
    <r>
      <rPr>
        <sz val="11"/>
        <rFont val="바탕"/>
        <family val="1"/>
      </rPr>
      <t>부과</t>
    </r>
  </si>
  <si>
    <r>
      <rPr>
        <sz val="11"/>
        <rFont val="바탕"/>
        <family val="1"/>
      </rPr>
      <t>징</t>
    </r>
    <r>
      <rPr>
        <sz val="11"/>
        <rFont val="Times New Roman"/>
        <family val="1"/>
      </rPr>
      <t xml:space="preserve">    </t>
    </r>
    <r>
      <rPr>
        <sz val="11"/>
        <rFont val="바탕"/>
        <family val="1"/>
      </rPr>
      <t>수</t>
    </r>
  </si>
  <si>
    <t>Number of cases</t>
  </si>
  <si>
    <t>Collection of</t>
  </si>
  <si>
    <t>Dry fields</t>
  </si>
  <si>
    <t>Rice paddies</t>
  </si>
  <si>
    <t>Misc. land</t>
  </si>
  <si>
    <t>gravel and sand</t>
  </si>
  <si>
    <t>lmposition</t>
  </si>
  <si>
    <t>Collection</t>
  </si>
  <si>
    <r>
      <rPr>
        <sz val="9"/>
        <rFont val="바탕"/>
        <family val="1"/>
      </rPr>
      <t>자료</t>
    </r>
    <r>
      <rPr>
        <sz val="9"/>
        <rFont val="Times New Roman"/>
        <family val="1"/>
      </rPr>
      <t xml:space="preserve"> : </t>
    </r>
    <r>
      <rPr>
        <sz val="9"/>
        <rFont val="바탕"/>
        <family val="1"/>
      </rPr>
      <t>건설과</t>
    </r>
  </si>
  <si>
    <t>Source : Construction Dep.</t>
  </si>
  <si>
    <t xml:space="preserve">HOUSING AND CONSTRUCTION   </t>
  </si>
  <si>
    <t>10. 주택 · 건설</t>
  </si>
  <si>
    <r>
      <rPr>
        <sz val="10"/>
        <rFont val="바탕"/>
        <family val="1"/>
      </rPr>
      <t>단위</t>
    </r>
    <r>
      <rPr>
        <sz val="10"/>
        <rFont val="Times New Roman"/>
        <family val="1"/>
      </rPr>
      <t xml:space="preserve"> : m, %</t>
    </r>
  </si>
  <si>
    <t>피니셔</t>
  </si>
  <si>
    <t>자갈채취기</t>
  </si>
  <si>
    <r>
      <rPr>
        <sz val="8"/>
        <rFont val="바탕"/>
        <family val="1"/>
      </rPr>
      <t>주택</t>
    </r>
    <r>
      <rPr>
        <sz val="8"/>
        <rFont val="Times New Roman"/>
        <family val="1"/>
      </rPr>
      <t xml:space="preserve"> · </t>
    </r>
    <r>
      <rPr>
        <sz val="8"/>
        <rFont val="바탕"/>
        <family val="1"/>
      </rPr>
      <t>건설</t>
    </r>
  </si>
  <si>
    <t>HOUSING AND CONSTRUCTION</t>
  </si>
  <si>
    <r>
      <rPr>
        <sz val="11"/>
        <rFont val="바탕"/>
        <family val="1"/>
      </rPr>
      <t>단위</t>
    </r>
    <r>
      <rPr>
        <sz val="11"/>
        <rFont val="Times New Roman"/>
        <family val="1"/>
      </rPr>
      <t xml:space="preserve"> : </t>
    </r>
    <r>
      <rPr>
        <sz val="11"/>
        <rFont val="바탕"/>
        <family val="1"/>
      </rPr>
      <t>개소</t>
    </r>
    <r>
      <rPr>
        <sz val="11"/>
        <rFont val="Times New Roman"/>
        <family val="1"/>
      </rPr>
      <t xml:space="preserve">, m, </t>
    </r>
    <r>
      <rPr>
        <sz val="11"/>
        <rFont val="바탕"/>
        <family val="1"/>
      </rPr>
      <t>㎡</t>
    </r>
  </si>
  <si>
    <r>
      <t xml:space="preserve">Unit : number, m, </t>
    </r>
    <r>
      <rPr>
        <sz val="11"/>
        <rFont val="바탕"/>
        <family val="1"/>
      </rPr>
      <t>㎡</t>
    </r>
  </si>
  <si>
    <r>
      <rPr>
        <sz val="10"/>
        <color indexed="8"/>
        <rFont val="바탕"/>
        <family val="1"/>
      </rPr>
      <t>연</t>
    </r>
    <r>
      <rPr>
        <sz val="10"/>
        <color indexed="8"/>
        <rFont val="Times New Roman"/>
        <family val="1"/>
      </rPr>
      <t xml:space="preserve">      </t>
    </r>
    <r>
      <rPr>
        <sz val="10"/>
        <color indexed="8"/>
        <rFont val="바탕"/>
        <family val="1"/>
      </rPr>
      <t>별</t>
    </r>
  </si>
  <si>
    <r>
      <rPr>
        <sz val="11"/>
        <color indexed="8"/>
        <rFont val="바탕"/>
        <family val="1"/>
      </rPr>
      <t>보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도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육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교</t>
    </r>
  </si>
  <si>
    <r>
      <rPr>
        <sz val="11"/>
        <color indexed="8"/>
        <rFont val="바탕"/>
        <family val="1"/>
      </rPr>
      <t>지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하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보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도</t>
    </r>
  </si>
  <si>
    <r>
      <rPr>
        <sz val="11"/>
        <color indexed="8"/>
        <rFont val="바탕"/>
        <family val="1"/>
      </rPr>
      <t>지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하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차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도</t>
    </r>
  </si>
  <si>
    <r>
      <rPr>
        <sz val="11"/>
        <color indexed="8"/>
        <rFont val="바탕"/>
        <family val="1"/>
      </rPr>
      <t>고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가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도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로</t>
    </r>
    <r>
      <rPr>
        <sz val="11"/>
        <color indexed="8"/>
        <rFont val="Times New Roman"/>
        <family val="1"/>
      </rPr>
      <t xml:space="preserve"> </t>
    </r>
  </si>
  <si>
    <r>
      <rPr>
        <sz val="11"/>
        <color indexed="8"/>
        <rFont val="바탕"/>
        <family val="1"/>
      </rPr>
      <t>지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하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상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가</t>
    </r>
  </si>
  <si>
    <r>
      <rPr>
        <sz val="11"/>
        <color indexed="8"/>
        <rFont val="바탕"/>
        <family val="1"/>
      </rPr>
      <t>터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바탕"/>
        <family val="1"/>
      </rPr>
      <t>널</t>
    </r>
  </si>
  <si>
    <r>
      <rPr>
        <sz val="11"/>
        <color indexed="8"/>
        <rFont val="바탕"/>
        <family val="1"/>
      </rPr>
      <t>입체교차로</t>
    </r>
  </si>
  <si>
    <r>
      <rPr>
        <sz val="11"/>
        <color indexed="8"/>
        <rFont val="바탕"/>
        <family val="1"/>
      </rPr>
      <t>복개구조물</t>
    </r>
  </si>
  <si>
    <r>
      <rPr>
        <sz val="11"/>
        <color indexed="8"/>
        <rFont val="바탕"/>
        <family val="1"/>
      </rPr>
      <t>언더패스</t>
    </r>
  </si>
  <si>
    <t>가로등</t>
  </si>
  <si>
    <t>Year</t>
  </si>
  <si>
    <t>Pedestrian Overpass</t>
  </si>
  <si>
    <t xml:space="preserve">Pedestrian Underpass </t>
  </si>
  <si>
    <t>Underground Roadways</t>
  </si>
  <si>
    <t>Elevated road</t>
  </si>
  <si>
    <t>Underground shopping acades</t>
  </si>
  <si>
    <t>Tunnels</t>
  </si>
  <si>
    <t>Grade separated crossing</t>
  </si>
  <si>
    <t>Covered structure</t>
  </si>
  <si>
    <t>Underpass</t>
  </si>
  <si>
    <r>
      <t>(</t>
    </r>
    <r>
      <rPr>
        <sz val="11"/>
        <color indexed="8"/>
        <rFont val="바탕"/>
        <family val="1"/>
      </rPr>
      <t>개소</t>
    </r>
    <r>
      <rPr>
        <sz val="11"/>
        <color indexed="8"/>
        <rFont val="Times New Roman"/>
        <family val="1"/>
      </rPr>
      <t>)</t>
    </r>
  </si>
  <si>
    <r>
      <rPr>
        <sz val="11"/>
        <color indexed="8"/>
        <rFont val="바탕"/>
        <family val="1"/>
      </rPr>
      <t>개소</t>
    </r>
  </si>
  <si>
    <r>
      <rPr>
        <sz val="11"/>
        <color indexed="8"/>
        <rFont val="바탕"/>
        <family val="1"/>
      </rPr>
      <t>연장</t>
    </r>
  </si>
  <si>
    <r>
      <rPr>
        <sz val="11"/>
        <color indexed="8"/>
        <rFont val="바탕"/>
        <family val="1"/>
      </rPr>
      <t>면적</t>
    </r>
  </si>
  <si>
    <r>
      <rPr>
        <sz val="11"/>
        <color indexed="8"/>
        <rFont val="바탕"/>
        <family val="1"/>
      </rPr>
      <t>개소</t>
    </r>
  </si>
  <si>
    <r>
      <rPr>
        <sz val="11"/>
        <color indexed="8"/>
        <rFont val="바탕"/>
        <family val="1"/>
      </rPr>
      <t>연장</t>
    </r>
  </si>
  <si>
    <r>
      <rPr>
        <sz val="11"/>
        <color indexed="8"/>
        <rFont val="바탕"/>
        <family val="1"/>
      </rPr>
      <t>면적</t>
    </r>
  </si>
  <si>
    <t>Street</t>
  </si>
  <si>
    <t>lamps</t>
  </si>
  <si>
    <r>
      <rPr>
        <sz val="9"/>
        <rFont val="바탕"/>
        <family val="1"/>
      </rPr>
      <t>자료</t>
    </r>
    <r>
      <rPr>
        <sz val="9"/>
        <rFont val="Times New Roman"/>
        <family val="1"/>
      </rPr>
      <t xml:space="preserve"> : </t>
    </r>
    <r>
      <rPr>
        <sz val="9"/>
        <rFont val="바탕"/>
        <family val="1"/>
      </rPr>
      <t>도로과</t>
    </r>
    <r>
      <rPr>
        <sz val="9"/>
        <rFont val="Times New Roman"/>
        <family val="1"/>
      </rPr>
      <t xml:space="preserve">, </t>
    </r>
    <r>
      <rPr>
        <sz val="9"/>
        <rFont val="바탕"/>
        <family val="1"/>
      </rPr>
      <t>교통과</t>
    </r>
  </si>
  <si>
    <t>Source : Road Dep., Transportation Dep.</t>
  </si>
  <si>
    <r>
      <rPr>
        <sz val="11"/>
        <rFont val="바탕"/>
        <family val="1"/>
      </rPr>
      <t>자료</t>
    </r>
    <r>
      <rPr>
        <sz val="11"/>
        <rFont val="Times New Roman"/>
        <family val="1"/>
      </rPr>
      <t xml:space="preserve"> : </t>
    </r>
    <r>
      <rPr>
        <sz val="11"/>
        <rFont val="바탕"/>
        <family val="1"/>
      </rPr>
      <t>한국수자원공사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>보령권지사</t>
    </r>
  </si>
  <si>
    <t>2020</t>
  </si>
  <si>
    <t>2020</t>
  </si>
  <si>
    <t>2020</t>
  </si>
  <si>
    <t>2020</t>
  </si>
  <si>
    <r>
      <rPr>
        <sz val="11"/>
        <color indexed="8"/>
        <rFont val="바탕"/>
        <family val="1"/>
      </rPr>
      <t>주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거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용</t>
    </r>
  </si>
  <si>
    <t>commercial</t>
  </si>
  <si>
    <t>agricultural (foresty and fisheries)</t>
  </si>
  <si>
    <t>agricultural (foresty and fisheries)</t>
  </si>
  <si>
    <r>
      <rPr>
        <sz val="11"/>
        <color indexed="8"/>
        <rFont val="바탕"/>
        <family val="1"/>
      </rPr>
      <t>공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업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용</t>
    </r>
  </si>
  <si>
    <t>industrial</t>
  </si>
  <si>
    <r>
      <rPr>
        <sz val="11"/>
        <color indexed="8"/>
        <rFont val="바탕"/>
        <family val="1"/>
      </rPr>
      <t>공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업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용</t>
    </r>
  </si>
  <si>
    <t>industrial</t>
  </si>
  <si>
    <t xml:space="preserve"> Total Floor Space</t>
  </si>
  <si>
    <r>
      <rPr>
        <sz val="11"/>
        <color indexed="8"/>
        <rFont val="바탕"/>
        <family val="1"/>
      </rPr>
      <t>교육</t>
    </r>
    <r>
      <rPr>
        <sz val="11"/>
        <color indexed="8"/>
        <rFont val="Times New Roman"/>
        <family val="1"/>
      </rPr>
      <t>/</t>
    </r>
  </si>
  <si>
    <t>educational/</t>
  </si>
  <si>
    <t>educational/</t>
  </si>
  <si>
    <r>
      <rPr>
        <sz val="11"/>
        <color indexed="8"/>
        <rFont val="바탕"/>
        <family val="1"/>
      </rPr>
      <t>사회용</t>
    </r>
  </si>
  <si>
    <t>social</t>
  </si>
  <si>
    <t xml:space="preserve"> Total Floor Space</t>
  </si>
  <si>
    <t xml:space="preserve"> Total Floor Space</t>
  </si>
  <si>
    <t>Total Floor Space</t>
  </si>
  <si>
    <t xml:space="preserve"> Total Floor Space</t>
  </si>
  <si>
    <r>
      <rPr>
        <sz val="9"/>
        <color indexed="8"/>
        <rFont val="바탕"/>
        <family val="1"/>
      </rPr>
      <t xml:space="preserve">합계
</t>
    </r>
    <r>
      <rPr>
        <sz val="9"/>
        <color indexed="8"/>
        <rFont val="Times New Roman"/>
        <family val="1"/>
      </rPr>
      <t>Total</t>
    </r>
  </si>
  <si>
    <t>Length</t>
  </si>
  <si>
    <r>
      <rPr>
        <sz val="11"/>
        <color indexed="8"/>
        <rFont val="바탕"/>
        <family val="1"/>
      </rPr>
      <t>지방도</t>
    </r>
    <r>
      <rPr>
        <sz val="11"/>
        <color indexed="8"/>
        <rFont val="Times New Roman"/>
        <family val="1"/>
      </rPr>
      <t>(</t>
    </r>
    <r>
      <rPr>
        <sz val="11"/>
        <color indexed="8"/>
        <rFont val="바탕"/>
        <family val="1"/>
      </rPr>
      <t>국지도포함</t>
    </r>
    <r>
      <rPr>
        <sz val="11"/>
        <color indexed="8"/>
        <rFont val="Times New Roman"/>
        <family val="1"/>
      </rPr>
      <t xml:space="preserve">)  Provincial road </t>
    </r>
  </si>
  <si>
    <r>
      <rPr>
        <sz val="11"/>
        <color indexed="8"/>
        <rFont val="바탕"/>
        <family val="1"/>
      </rPr>
      <t>시군도</t>
    </r>
    <r>
      <rPr>
        <sz val="11"/>
        <color indexed="8"/>
        <rFont val="Times New Roman"/>
        <family val="1"/>
      </rPr>
      <t xml:space="preserve">      City &amp; County  road</t>
    </r>
  </si>
  <si>
    <r>
      <rPr>
        <sz val="11"/>
        <color indexed="8"/>
        <rFont val="바탕"/>
        <family val="1"/>
      </rPr>
      <t>연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장</t>
    </r>
  </si>
  <si>
    <r>
      <rPr>
        <sz val="11"/>
        <color indexed="8"/>
        <rFont val="바탕"/>
        <family val="1"/>
      </rPr>
      <t>포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장</t>
    </r>
    <r>
      <rPr>
        <sz val="11"/>
        <color indexed="8"/>
        <rFont val="Times New Roman"/>
        <family val="1"/>
      </rPr>
      <t xml:space="preserve">   Paved</t>
    </r>
  </si>
  <si>
    <r>
      <rPr>
        <sz val="11"/>
        <color indexed="8"/>
        <rFont val="바탕"/>
        <family val="1"/>
      </rPr>
      <t>포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장</t>
    </r>
    <r>
      <rPr>
        <sz val="11"/>
        <color indexed="8"/>
        <rFont val="Times New Roman"/>
        <family val="1"/>
      </rPr>
      <t xml:space="preserve">   Paved</t>
    </r>
  </si>
  <si>
    <r>
      <rPr>
        <sz val="11"/>
        <color indexed="8"/>
        <rFont val="바탕"/>
        <family val="1"/>
      </rPr>
      <t>포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장</t>
    </r>
    <r>
      <rPr>
        <sz val="11"/>
        <color indexed="8"/>
        <rFont val="Times New Roman"/>
        <family val="1"/>
      </rPr>
      <t xml:space="preserve">   Paved</t>
    </r>
  </si>
  <si>
    <r>
      <rPr>
        <sz val="11"/>
        <color indexed="8"/>
        <rFont val="바탕"/>
        <family val="1"/>
      </rPr>
      <t>연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장</t>
    </r>
  </si>
  <si>
    <r>
      <rPr>
        <sz val="11"/>
        <color indexed="8"/>
        <rFont val="바탕"/>
        <family val="1"/>
      </rPr>
      <t>포장율</t>
    </r>
  </si>
  <si>
    <r>
      <rPr>
        <sz val="11"/>
        <color indexed="8"/>
        <rFont val="바탕"/>
        <family val="1"/>
      </rPr>
      <t>포장율</t>
    </r>
  </si>
  <si>
    <r>
      <rPr>
        <sz val="11"/>
        <color indexed="8"/>
        <rFont val="바탕"/>
        <family val="1"/>
      </rPr>
      <t>고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속
국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도</t>
    </r>
    <r>
      <rPr>
        <vertAlign val="superscript"/>
        <sz val="11"/>
        <color indexed="8"/>
        <rFont val="Times New Roman"/>
        <family val="1"/>
      </rPr>
      <t>1)</t>
    </r>
    <r>
      <rPr>
        <sz val="11"/>
        <color indexed="8"/>
        <rFont val="바탕"/>
        <family val="1"/>
      </rPr>
      <t xml:space="preserve">
</t>
    </r>
    <r>
      <rPr>
        <sz val="11"/>
        <color indexed="8"/>
        <rFont val="Times New Roman"/>
        <family val="1"/>
      </rPr>
      <t>National
Expressway</t>
    </r>
  </si>
  <si>
    <r>
      <rPr>
        <sz val="11"/>
        <color indexed="8"/>
        <rFont val="바탕"/>
        <family val="1"/>
      </rPr>
      <t>일반국도</t>
    </r>
    <r>
      <rPr>
        <sz val="11"/>
        <color indexed="8"/>
        <rFont val="Times New Roman"/>
        <family val="1"/>
      </rPr>
      <t xml:space="preserve">    National Highway</t>
    </r>
  </si>
  <si>
    <t>Unit : Number, m</t>
  </si>
  <si>
    <r>
      <t xml:space="preserve">Unit : Place, thousand </t>
    </r>
    <r>
      <rPr>
        <sz val="9"/>
        <rFont val="바탕"/>
        <family val="1"/>
      </rPr>
      <t>㎡</t>
    </r>
  </si>
  <si>
    <r>
      <rPr>
        <sz val="11"/>
        <color indexed="8"/>
        <rFont val="바탕"/>
        <family val="1"/>
      </rPr>
      <t>시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바탕"/>
        <family val="1"/>
      </rPr>
      <t>군립공원</t>
    </r>
  </si>
  <si>
    <t>City·County</t>
  </si>
  <si>
    <t>National urban</t>
  </si>
  <si>
    <t>Small</t>
  </si>
  <si>
    <t>Neighborhood</t>
  </si>
  <si>
    <t>Historic</t>
  </si>
  <si>
    <t>Waterside</t>
  </si>
  <si>
    <t>Natural</t>
  </si>
  <si>
    <t>park area</t>
  </si>
  <si>
    <r>
      <rPr>
        <sz val="11"/>
        <color indexed="8"/>
        <rFont val="바탕"/>
        <family val="1"/>
      </rPr>
      <t>자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연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공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원</t>
    </r>
    <r>
      <rPr>
        <sz val="11"/>
        <color indexed="8"/>
        <rFont val="Times New Roman"/>
        <family val="1"/>
      </rPr>
      <t xml:space="preserve">           Natural park  </t>
    </r>
  </si>
  <si>
    <r>
      <rPr>
        <sz val="11"/>
        <color indexed="8"/>
        <rFont val="바탕"/>
        <family val="1"/>
      </rPr>
      <t>도시공원</t>
    </r>
    <r>
      <rPr>
        <sz val="11"/>
        <color indexed="8"/>
        <rFont val="Times New Roman"/>
        <family val="1"/>
      </rPr>
      <t xml:space="preserve">     Urban parks</t>
    </r>
  </si>
  <si>
    <r>
      <rPr>
        <sz val="11"/>
        <color indexed="8"/>
        <rFont val="바탕"/>
        <family val="1"/>
      </rPr>
      <t>생활권공원</t>
    </r>
    <r>
      <rPr>
        <sz val="11"/>
        <color indexed="8"/>
        <rFont val="Times New Roman"/>
        <family val="1"/>
      </rPr>
      <t xml:space="preserve">   Parks in residential</t>
    </r>
  </si>
  <si>
    <r>
      <rPr>
        <sz val="11"/>
        <color indexed="8"/>
        <rFont val="바탕"/>
        <family val="1"/>
      </rPr>
      <t>도시공원</t>
    </r>
    <r>
      <rPr>
        <sz val="11"/>
        <color indexed="8"/>
        <rFont val="Times New Roman"/>
        <family val="1"/>
      </rPr>
      <t xml:space="preserve">     Urban  parks</t>
    </r>
  </si>
  <si>
    <r>
      <rPr>
        <sz val="11"/>
        <color indexed="8"/>
        <rFont val="바탕"/>
        <family val="1"/>
      </rPr>
      <t>주제공원</t>
    </r>
    <r>
      <rPr>
        <sz val="11"/>
        <color indexed="8"/>
        <rFont val="Times New Roman"/>
        <family val="1"/>
      </rPr>
      <t xml:space="preserve">    Theme park</t>
    </r>
  </si>
  <si>
    <t>Sports</t>
  </si>
  <si>
    <t>Source : Urbun regeneration Dep.</t>
  </si>
  <si>
    <t>Source : Urbun regeneration Dep.</t>
  </si>
  <si>
    <t>Source : Urbun regeneration Dep.</t>
  </si>
  <si>
    <t>Source : Urbun regeneration Dep.</t>
  </si>
  <si>
    <t>Source : Urbun regeneration Dep.</t>
  </si>
  <si>
    <t>최고</t>
  </si>
  <si>
    <r>
      <rPr>
        <sz val="9"/>
        <rFont val="바탕"/>
        <family val="1"/>
      </rPr>
      <t>주</t>
    </r>
    <r>
      <rPr>
        <sz val="9"/>
        <rFont val="Times New Roman"/>
        <family val="1"/>
      </rPr>
      <t xml:space="preserve"> : 1) </t>
    </r>
    <r>
      <rPr>
        <sz val="9"/>
        <rFont val="바탕"/>
        <family val="1"/>
      </rPr>
      <t>외국인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제외</t>
    </r>
    <r>
      <rPr>
        <sz val="9"/>
        <rFont val="Times New Roman"/>
        <family val="1"/>
      </rPr>
      <t xml:space="preserve">, </t>
    </r>
    <r>
      <rPr>
        <sz val="9"/>
        <rFont val="바탕"/>
        <family val="1"/>
      </rPr>
      <t>도시지역인구는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동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인구</t>
    </r>
    <r>
      <rPr>
        <sz val="9"/>
        <rFont val="Times New Roman"/>
        <family val="1"/>
      </rPr>
      <t xml:space="preserve">, </t>
    </r>
    <r>
      <rPr>
        <sz val="9"/>
        <rFont val="바탕"/>
        <family val="1"/>
      </rPr>
      <t>비도시지역인구는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읍</t>
    </r>
    <r>
      <rPr>
        <sz val="9"/>
        <rFont val="Times New Roman"/>
        <family val="1"/>
      </rPr>
      <t xml:space="preserve">, </t>
    </r>
    <r>
      <rPr>
        <sz val="9"/>
        <rFont val="바탕"/>
        <family val="1"/>
      </rPr>
      <t>면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인구</t>
    </r>
  </si>
  <si>
    <t>Note : 1) Foreigners Excluded, Urban population belongs to dong, while non-urban population belongs to eup, myeon.</t>
  </si>
  <si>
    <t>Non-urban</t>
  </si>
  <si>
    <r>
      <rPr>
        <sz val="11"/>
        <color indexed="8"/>
        <rFont val="바탕"/>
        <family val="1"/>
      </rPr>
      <t>도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시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지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역</t>
    </r>
    <r>
      <rPr>
        <sz val="11"/>
        <color indexed="8"/>
        <rFont val="Times New Roman"/>
        <family val="1"/>
      </rPr>
      <t xml:space="preserve">    Urban Area </t>
    </r>
  </si>
  <si>
    <r>
      <rPr>
        <sz val="11"/>
        <color indexed="8"/>
        <rFont val="바탕"/>
        <family val="1"/>
      </rPr>
      <t>주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바탕"/>
        <family val="1"/>
      </rPr>
      <t>거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바탕"/>
        <family val="1"/>
      </rPr>
      <t>지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바탕"/>
        <family val="1"/>
      </rPr>
      <t>역</t>
    </r>
    <r>
      <rPr>
        <sz val="11"/>
        <color indexed="8"/>
        <rFont val="Times New Roman"/>
        <family val="1"/>
      </rPr>
      <t xml:space="preserve">    Residential </t>
    </r>
  </si>
  <si>
    <r>
      <t>전용주거지역 Exclusive r</t>
    </r>
    <r>
      <rPr>
        <sz val="11"/>
        <color indexed="8"/>
        <rFont val="times"/>
        <family val="1"/>
      </rPr>
      <t>esidential</t>
    </r>
  </si>
  <si>
    <t>Class 1</t>
  </si>
  <si>
    <t>Class 2</t>
  </si>
  <si>
    <t>Class 2</t>
  </si>
  <si>
    <t>Class 3</t>
  </si>
  <si>
    <t>준주거지역</t>
  </si>
  <si>
    <t>Semi-</t>
  </si>
  <si>
    <r>
      <rPr>
        <sz val="11"/>
        <color indexed="8"/>
        <rFont val="바탕"/>
        <family val="1"/>
      </rPr>
      <t>상업지역</t>
    </r>
    <r>
      <rPr>
        <sz val="11"/>
        <color indexed="8"/>
        <rFont val="Times New Roman"/>
        <family val="1"/>
      </rPr>
      <t xml:space="preserve">     Commercial</t>
    </r>
  </si>
  <si>
    <t>Neighbo</t>
  </si>
  <si>
    <t>-ring</t>
  </si>
  <si>
    <t>Distribu</t>
  </si>
  <si>
    <t>-tional</t>
  </si>
  <si>
    <r>
      <rPr>
        <sz val="11"/>
        <color indexed="8"/>
        <rFont val="바탕"/>
        <family val="1"/>
      </rPr>
      <t>도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시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지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역</t>
    </r>
    <r>
      <rPr>
        <sz val="11"/>
        <color indexed="8"/>
        <rFont val="Times New Roman"/>
        <family val="1"/>
      </rPr>
      <t xml:space="preserve">    Urban Area </t>
    </r>
  </si>
  <si>
    <r>
      <rPr>
        <sz val="11"/>
        <color indexed="8"/>
        <rFont val="바탕"/>
        <family val="1"/>
      </rPr>
      <t>공업지역</t>
    </r>
    <r>
      <rPr>
        <sz val="11"/>
        <color indexed="8"/>
        <rFont val="Times New Roman"/>
        <family val="1"/>
      </rPr>
      <t xml:space="preserve">   Industrial</t>
    </r>
  </si>
  <si>
    <t>Exclusive</t>
  </si>
  <si>
    <t>industrial</t>
  </si>
  <si>
    <r>
      <rPr>
        <sz val="11"/>
        <color indexed="8"/>
        <rFont val="바탕"/>
        <family val="1"/>
      </rPr>
      <t>녹지지역</t>
    </r>
    <r>
      <rPr>
        <sz val="11"/>
        <color indexed="8"/>
        <rFont val="Times New Roman"/>
        <family val="1"/>
      </rPr>
      <t xml:space="preserve">   Green</t>
    </r>
  </si>
  <si>
    <t>vation</t>
  </si>
  <si>
    <t>-tion</t>
  </si>
  <si>
    <t>specified</t>
  </si>
  <si>
    <t>Conservation</t>
  </si>
  <si>
    <t xml:space="preserve">-tural </t>
  </si>
  <si>
    <t>Agricul</t>
  </si>
  <si>
    <t>Use un-</t>
  </si>
  <si>
    <t>Produc</t>
  </si>
  <si>
    <t>Conser-</t>
  </si>
  <si>
    <t>Semi-</t>
  </si>
  <si>
    <t>Grand</t>
  </si>
  <si>
    <r>
      <rPr>
        <sz val="11"/>
        <color indexed="8"/>
        <rFont val="바탕"/>
        <family val="1"/>
      </rPr>
      <t>경관지구</t>
    </r>
    <r>
      <rPr>
        <sz val="11"/>
        <color indexed="8"/>
        <rFont val="Times New Roman"/>
        <family val="1"/>
      </rPr>
      <t xml:space="preserve">  Landscape district</t>
    </r>
  </si>
  <si>
    <r>
      <rPr>
        <sz val="11"/>
        <color indexed="8"/>
        <rFont val="바탕"/>
        <family val="1"/>
      </rPr>
      <t>미관지구</t>
    </r>
    <r>
      <rPr>
        <sz val="11"/>
        <color indexed="8"/>
        <rFont val="Times New Roman"/>
        <family val="1"/>
      </rPr>
      <t xml:space="preserve">     Landscape</t>
    </r>
  </si>
  <si>
    <r>
      <rPr>
        <sz val="11"/>
        <color indexed="8"/>
        <rFont val="바탕"/>
        <family val="1"/>
      </rPr>
      <t>고도지구</t>
    </r>
    <r>
      <rPr>
        <sz val="11"/>
        <color indexed="8"/>
        <rFont val="Times New Roman"/>
        <family val="1"/>
      </rPr>
      <t xml:space="preserve">     Height</t>
    </r>
  </si>
  <si>
    <r>
      <rPr>
        <sz val="11"/>
        <color indexed="8"/>
        <rFont val="바탕"/>
        <family val="1"/>
      </rPr>
      <t>방화지구</t>
    </r>
  </si>
  <si>
    <r>
      <rPr>
        <sz val="11"/>
        <color indexed="8"/>
        <rFont val="바탕"/>
        <family val="1"/>
      </rPr>
      <t>방재지구</t>
    </r>
  </si>
  <si>
    <r>
      <rPr>
        <sz val="11"/>
        <color indexed="8"/>
        <rFont val="바탕"/>
        <family val="1"/>
      </rPr>
      <t>취락지구</t>
    </r>
    <r>
      <rPr>
        <sz val="11"/>
        <color indexed="8"/>
        <rFont val="Times New Roman"/>
        <family val="1"/>
      </rPr>
      <t xml:space="preserve">    Community</t>
    </r>
  </si>
  <si>
    <r>
      <rPr>
        <sz val="11"/>
        <color indexed="8"/>
        <rFont val="바탕"/>
        <family val="1"/>
      </rPr>
      <t>개발진흥지구</t>
    </r>
    <r>
      <rPr>
        <sz val="11"/>
        <color indexed="8"/>
        <rFont val="Times New Roman"/>
        <family val="1"/>
      </rPr>
      <t xml:space="preserve">         Development Promotion   </t>
    </r>
  </si>
  <si>
    <r>
      <rPr>
        <sz val="11"/>
        <color indexed="8"/>
        <rFont val="바탕"/>
        <family val="1"/>
      </rPr>
      <t>기타</t>
    </r>
  </si>
  <si>
    <r>
      <rPr>
        <sz val="11"/>
        <color indexed="8"/>
        <rFont val="바탕"/>
        <family val="1"/>
      </rPr>
      <t>연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바탕"/>
        <family val="1"/>
      </rPr>
      <t>별</t>
    </r>
  </si>
  <si>
    <r>
      <rPr>
        <sz val="11"/>
        <color indexed="8"/>
        <rFont val="바탕"/>
        <family val="1"/>
      </rPr>
      <t>소계</t>
    </r>
  </si>
  <si>
    <r>
      <rPr>
        <sz val="11"/>
        <color indexed="8"/>
        <rFont val="바탕"/>
        <family val="1"/>
      </rPr>
      <t>자연</t>
    </r>
  </si>
  <si>
    <r>
      <rPr>
        <sz val="11"/>
        <color indexed="8"/>
        <rFont val="바탕"/>
        <family val="1"/>
      </rPr>
      <t>수변</t>
    </r>
  </si>
  <si>
    <r>
      <rPr>
        <sz val="11"/>
        <color indexed="8"/>
        <rFont val="바탕"/>
        <family val="1"/>
      </rPr>
      <t>역사문화</t>
    </r>
  </si>
  <si>
    <r>
      <rPr>
        <sz val="11"/>
        <color indexed="8"/>
        <rFont val="바탕"/>
        <family val="1"/>
      </rPr>
      <t>일반</t>
    </r>
  </si>
  <si>
    <r>
      <rPr>
        <sz val="11"/>
        <color indexed="8"/>
        <rFont val="바탕"/>
        <family val="1"/>
      </rPr>
      <t>문화자원</t>
    </r>
  </si>
  <si>
    <r>
      <rPr>
        <sz val="11"/>
        <color indexed="8"/>
        <rFont val="바탕"/>
        <family val="1"/>
      </rPr>
      <t>중요시설물</t>
    </r>
  </si>
  <si>
    <r>
      <rPr>
        <sz val="11"/>
        <color indexed="8"/>
        <rFont val="바탕"/>
        <family val="1"/>
      </rPr>
      <t>생태계</t>
    </r>
  </si>
  <si>
    <r>
      <rPr>
        <sz val="11"/>
        <color indexed="8"/>
        <rFont val="바탕"/>
        <family val="1"/>
      </rPr>
      <t>연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바탕"/>
        <family val="1"/>
      </rPr>
      <t>별</t>
    </r>
  </si>
  <si>
    <r>
      <rPr>
        <sz val="11"/>
        <color indexed="8"/>
        <rFont val="바탕"/>
        <family val="1"/>
      </rPr>
      <t>소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계</t>
    </r>
  </si>
  <si>
    <r>
      <rPr>
        <sz val="11"/>
        <color indexed="8"/>
        <rFont val="바탕"/>
        <family val="1"/>
      </rPr>
      <t>학교</t>
    </r>
  </si>
  <si>
    <r>
      <rPr>
        <sz val="11"/>
        <color indexed="8"/>
        <rFont val="바탕"/>
        <family val="1"/>
      </rPr>
      <t>공용</t>
    </r>
  </si>
  <si>
    <r>
      <rPr>
        <sz val="11"/>
        <color indexed="8"/>
        <rFont val="바탕"/>
        <family val="1"/>
      </rPr>
      <t>항만</t>
    </r>
  </si>
  <si>
    <r>
      <rPr>
        <sz val="11"/>
        <color indexed="8"/>
        <rFont val="바탕"/>
        <family val="1"/>
      </rPr>
      <t>주거</t>
    </r>
  </si>
  <si>
    <r>
      <rPr>
        <sz val="11"/>
        <color indexed="8"/>
        <rFont val="바탕"/>
        <family val="1"/>
      </rPr>
      <t>산업ㆍ유통</t>
    </r>
  </si>
  <si>
    <r>
      <rPr>
        <sz val="11"/>
        <color indexed="8"/>
        <rFont val="바탕"/>
        <family val="1"/>
      </rPr>
      <t>복합</t>
    </r>
  </si>
  <si>
    <r>
      <rPr>
        <sz val="11"/>
        <color indexed="8"/>
        <rFont val="바탕"/>
        <family val="1"/>
      </rPr>
      <t>특정</t>
    </r>
  </si>
  <si>
    <r>
      <rPr>
        <sz val="11"/>
        <color indexed="8"/>
        <rFont val="바탕"/>
        <family val="1"/>
      </rPr>
      <t>합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계</t>
    </r>
  </si>
  <si>
    <r>
      <rPr>
        <sz val="11"/>
        <color indexed="8"/>
        <rFont val="바탕"/>
        <family val="1"/>
      </rPr>
      <t>보존지구</t>
    </r>
    <r>
      <rPr>
        <sz val="11"/>
        <color indexed="8"/>
        <rFont val="Times New Roman"/>
        <family val="1"/>
      </rPr>
      <t xml:space="preserve">      Reservation</t>
    </r>
  </si>
  <si>
    <r>
      <rPr>
        <sz val="11"/>
        <color indexed="8"/>
        <rFont val="바탕"/>
        <family val="1"/>
      </rPr>
      <t>시설보호지구</t>
    </r>
    <r>
      <rPr>
        <sz val="11"/>
        <color indexed="8"/>
        <rFont val="Times New Roman"/>
        <family val="1"/>
      </rPr>
      <t xml:space="preserve">        Protection of facilities</t>
    </r>
  </si>
  <si>
    <r>
      <rPr>
        <sz val="11"/>
        <color indexed="8"/>
        <rFont val="바탕"/>
        <family val="1"/>
      </rPr>
      <t>특정용도</t>
    </r>
  </si>
  <si>
    <r>
      <rPr>
        <sz val="11"/>
        <color indexed="8"/>
        <rFont val="바탕"/>
        <family val="1"/>
      </rPr>
      <t>시가지</t>
    </r>
  </si>
  <si>
    <r>
      <rPr>
        <sz val="11"/>
        <color indexed="8"/>
        <rFont val="바탕"/>
        <family val="1"/>
      </rPr>
      <t>중심지</t>
    </r>
  </si>
  <si>
    <r>
      <rPr>
        <sz val="11"/>
        <color indexed="8"/>
        <rFont val="바탕"/>
        <family val="1"/>
      </rPr>
      <t>최저</t>
    </r>
  </si>
  <si>
    <r>
      <rPr>
        <sz val="11"/>
        <color indexed="8"/>
        <rFont val="바탕"/>
        <family val="1"/>
      </rPr>
      <t>소계</t>
    </r>
  </si>
  <si>
    <r>
      <rPr>
        <sz val="11"/>
        <color indexed="8"/>
        <rFont val="바탕"/>
        <family val="1"/>
      </rPr>
      <t>공항</t>
    </r>
  </si>
  <si>
    <r>
      <rPr>
        <sz val="11"/>
        <color indexed="8"/>
        <rFont val="바탕"/>
        <family val="1"/>
      </rPr>
      <t>집단</t>
    </r>
  </si>
  <si>
    <r>
      <rPr>
        <sz val="11"/>
        <color indexed="8"/>
        <rFont val="바탕"/>
        <family val="1"/>
      </rPr>
      <t>관광휴양</t>
    </r>
  </si>
  <si>
    <r>
      <rPr>
        <sz val="11"/>
        <color indexed="8"/>
        <rFont val="바탕"/>
        <family val="1"/>
      </rPr>
      <t>제한지구</t>
    </r>
  </si>
  <si>
    <t>Lot</t>
  </si>
  <si>
    <t>Lot</t>
  </si>
  <si>
    <r>
      <rPr>
        <sz val="11"/>
        <rFont val="바탕"/>
        <family val="1"/>
      </rPr>
      <t>용</t>
    </r>
    <r>
      <rPr>
        <sz val="11"/>
        <rFont val="Times New Roman"/>
        <family val="1"/>
      </rPr>
      <t xml:space="preserve">   </t>
    </r>
    <r>
      <rPr>
        <sz val="11"/>
        <rFont val="바탕"/>
        <family val="1"/>
      </rPr>
      <t>도</t>
    </r>
    <r>
      <rPr>
        <sz val="11"/>
        <rFont val="Times New Roman"/>
        <family val="1"/>
      </rPr>
      <t xml:space="preserve">   </t>
    </r>
    <r>
      <rPr>
        <sz val="11"/>
        <rFont val="바탕"/>
        <family val="1"/>
      </rPr>
      <t>지</t>
    </r>
    <r>
      <rPr>
        <sz val="11"/>
        <rFont val="Times New Roman"/>
        <family val="1"/>
      </rPr>
      <t xml:space="preserve">   </t>
    </r>
    <r>
      <rPr>
        <sz val="11"/>
        <rFont val="바탕"/>
        <family val="1"/>
      </rPr>
      <t>역</t>
    </r>
    <r>
      <rPr>
        <sz val="11"/>
        <rFont val="Times New Roman"/>
        <family val="1"/>
      </rPr>
      <t xml:space="preserve">   </t>
    </r>
    <r>
      <rPr>
        <sz val="11"/>
        <rFont val="바탕"/>
        <family val="1"/>
      </rPr>
      <t>별</t>
    </r>
    <r>
      <rPr>
        <sz val="11"/>
        <rFont val="Times New Roman"/>
        <family val="1"/>
      </rPr>
      <t xml:space="preserve">   By use zone</t>
    </r>
  </si>
  <si>
    <r>
      <rPr>
        <sz val="11"/>
        <rFont val="바탕"/>
        <family val="1"/>
      </rPr>
      <t>도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>시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>계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>획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>구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>역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>내</t>
    </r>
    <r>
      <rPr>
        <sz val="11"/>
        <rFont val="Times New Roman"/>
        <family val="1"/>
      </rPr>
      <t xml:space="preserve">     Within urban planning areas</t>
    </r>
  </si>
  <si>
    <r>
      <rPr>
        <sz val="11"/>
        <rFont val="바탕"/>
        <family val="1"/>
      </rPr>
      <t>용</t>
    </r>
    <r>
      <rPr>
        <sz val="11"/>
        <rFont val="Times New Roman"/>
        <family val="1"/>
      </rPr>
      <t xml:space="preserve">   </t>
    </r>
    <r>
      <rPr>
        <sz val="11"/>
        <rFont val="바탕"/>
        <family val="1"/>
      </rPr>
      <t>도</t>
    </r>
    <r>
      <rPr>
        <sz val="11"/>
        <rFont val="Times New Roman"/>
        <family val="1"/>
      </rPr>
      <t xml:space="preserve">   </t>
    </r>
    <r>
      <rPr>
        <sz val="11"/>
        <rFont val="바탕"/>
        <family val="1"/>
      </rPr>
      <t>지</t>
    </r>
    <r>
      <rPr>
        <sz val="11"/>
        <rFont val="Times New Roman"/>
        <family val="1"/>
      </rPr>
      <t xml:space="preserve">   </t>
    </r>
    <r>
      <rPr>
        <sz val="11"/>
        <rFont val="바탕"/>
        <family val="1"/>
      </rPr>
      <t>역</t>
    </r>
    <r>
      <rPr>
        <sz val="11"/>
        <rFont val="Times New Roman"/>
        <family val="1"/>
      </rPr>
      <t xml:space="preserve">   </t>
    </r>
    <r>
      <rPr>
        <sz val="11"/>
        <rFont val="바탕"/>
        <family val="1"/>
      </rPr>
      <t>별</t>
    </r>
    <r>
      <rPr>
        <sz val="11"/>
        <rFont val="Times New Roman"/>
        <family val="1"/>
      </rPr>
      <t xml:space="preserve">   By use zone</t>
    </r>
  </si>
  <si>
    <r>
      <rPr>
        <sz val="11"/>
        <rFont val="바탕"/>
        <family val="1"/>
      </rPr>
      <t>도시계획구역내</t>
    </r>
    <r>
      <rPr>
        <sz val="11"/>
        <rFont val="Times New Roman"/>
        <family val="1"/>
      </rPr>
      <t xml:space="preserve">  Within urban planning areas</t>
    </r>
  </si>
  <si>
    <r>
      <rPr>
        <sz val="11"/>
        <rFont val="바탕"/>
        <family val="1"/>
      </rPr>
      <t>도시계획구역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>외</t>
    </r>
    <r>
      <rPr>
        <sz val="11"/>
        <rFont val="Times New Roman"/>
        <family val="1"/>
      </rPr>
      <t xml:space="preserve"> Outside urban planning areas</t>
    </r>
  </si>
  <si>
    <t>Residential</t>
  </si>
  <si>
    <t>Commercial</t>
  </si>
  <si>
    <t>Industrial</t>
  </si>
  <si>
    <t>Green</t>
  </si>
  <si>
    <t>Development
restriction</t>
  </si>
  <si>
    <t>Use unspecified</t>
  </si>
  <si>
    <t>Management</t>
  </si>
  <si>
    <t>Agricultural</t>
  </si>
  <si>
    <t>Natural Environment Preservation</t>
  </si>
  <si>
    <t>Dry paddy-field</t>
  </si>
  <si>
    <t>Building site</t>
  </si>
  <si>
    <r>
      <rPr>
        <sz val="11"/>
        <color indexed="8"/>
        <rFont val="바탕"/>
        <family val="1"/>
      </rPr>
      <t>이용상황별</t>
    </r>
    <r>
      <rPr>
        <sz val="11"/>
        <color indexed="8"/>
        <rFont val="Times New Roman"/>
        <family val="1"/>
      </rPr>
      <t xml:space="preserve">    By use</t>
    </r>
  </si>
  <si>
    <r>
      <rPr>
        <sz val="11"/>
        <color indexed="8"/>
        <rFont val="바탕"/>
        <family val="1"/>
      </rPr>
      <t xml:space="preserve">주거
</t>
    </r>
    <r>
      <rPr>
        <sz val="11"/>
        <color indexed="8"/>
        <rFont val="Times New Roman"/>
        <family val="1"/>
      </rPr>
      <t>Residental</t>
    </r>
  </si>
  <si>
    <r>
      <rPr>
        <sz val="11"/>
        <color indexed="8"/>
        <rFont val="바탕"/>
        <family val="1"/>
      </rPr>
      <t xml:space="preserve">상업
</t>
    </r>
    <r>
      <rPr>
        <sz val="11"/>
        <color indexed="8"/>
        <rFont val="Times New Roman"/>
        <family val="1"/>
      </rPr>
      <t>Commercial</t>
    </r>
  </si>
  <si>
    <r>
      <rPr>
        <sz val="11"/>
        <color indexed="8"/>
        <rFont val="바탕"/>
        <family val="1"/>
      </rPr>
      <t xml:space="preserve">공업
</t>
    </r>
    <r>
      <rPr>
        <sz val="11"/>
        <color indexed="8"/>
        <rFont val="Times New Roman"/>
        <family val="1"/>
      </rPr>
      <t>Industrial</t>
    </r>
  </si>
  <si>
    <r>
      <rPr>
        <sz val="11"/>
        <color indexed="8"/>
        <rFont val="바탕"/>
        <family val="1"/>
      </rPr>
      <t xml:space="preserve">녹지
</t>
    </r>
    <r>
      <rPr>
        <sz val="11"/>
        <color indexed="8"/>
        <rFont val="Times New Roman"/>
        <family val="1"/>
      </rPr>
      <t>Green</t>
    </r>
  </si>
  <si>
    <r>
      <rPr>
        <sz val="11"/>
        <color indexed="8"/>
        <rFont val="바탕"/>
        <family val="1"/>
      </rPr>
      <t xml:space="preserve">농림
</t>
    </r>
    <r>
      <rPr>
        <sz val="11"/>
        <color indexed="8"/>
        <rFont val="Times New Roman"/>
        <family val="1"/>
      </rPr>
      <t xml:space="preserve">Agricultural   </t>
    </r>
  </si>
  <si>
    <r>
      <rPr>
        <sz val="11"/>
        <color indexed="8"/>
        <rFont val="바탕"/>
        <family val="1"/>
      </rPr>
      <t>자연환경보전</t>
    </r>
    <r>
      <rPr>
        <sz val="11"/>
        <color indexed="8"/>
        <rFont val="Times New Roman"/>
        <family val="1"/>
      </rPr>
      <t xml:space="preserve"> 
</t>
    </r>
    <r>
      <rPr>
        <sz val="11"/>
        <color indexed="8"/>
        <rFont val="Times New Roman"/>
        <family val="1"/>
      </rPr>
      <t>Natural environment preservation</t>
    </r>
  </si>
  <si>
    <r>
      <rPr>
        <sz val="11"/>
        <color indexed="8"/>
        <rFont val="바탕"/>
        <family val="1"/>
      </rPr>
      <t xml:space="preserve">보전관리
</t>
    </r>
    <r>
      <rPr>
        <sz val="11"/>
        <color indexed="8"/>
        <rFont val="Times New Roman"/>
        <family val="1"/>
      </rPr>
      <t xml:space="preserve">Conservation  </t>
    </r>
  </si>
  <si>
    <r>
      <rPr>
        <sz val="11"/>
        <color indexed="8"/>
        <rFont val="바탕"/>
        <family val="1"/>
      </rPr>
      <t>생산관리</t>
    </r>
    <r>
      <rPr>
        <sz val="11"/>
        <color indexed="8"/>
        <rFont val="Times New Roman"/>
        <family val="1"/>
      </rPr>
      <t>Production</t>
    </r>
  </si>
  <si>
    <r>
      <rPr>
        <sz val="11"/>
        <color indexed="8"/>
        <rFont val="바탕"/>
        <family val="1"/>
      </rPr>
      <t xml:space="preserve">계획관리
</t>
    </r>
    <r>
      <rPr>
        <sz val="11"/>
        <color indexed="8"/>
        <rFont val="Times New Roman"/>
        <family val="1"/>
      </rPr>
      <t>Plan</t>
    </r>
  </si>
  <si>
    <r>
      <rPr>
        <sz val="11"/>
        <color indexed="8"/>
        <rFont val="바탕"/>
        <family val="1"/>
      </rPr>
      <t xml:space="preserve">전
</t>
    </r>
    <r>
      <rPr>
        <sz val="11"/>
        <color indexed="8"/>
        <rFont val="Times New Roman"/>
        <family val="1"/>
      </rPr>
      <t>Dry paddy
-field</t>
    </r>
  </si>
  <si>
    <r>
      <rPr>
        <sz val="11"/>
        <color indexed="8"/>
        <rFont val="바탕"/>
        <family val="1"/>
      </rPr>
      <t xml:space="preserve">답
</t>
    </r>
    <r>
      <rPr>
        <sz val="11"/>
        <color indexed="8"/>
        <rFont val="Times New Roman"/>
        <family val="1"/>
      </rPr>
      <t>paddy
-field</t>
    </r>
  </si>
  <si>
    <r>
      <t xml:space="preserve"> </t>
    </r>
    <r>
      <rPr>
        <sz val="9"/>
        <color indexed="8"/>
        <rFont val="바탕"/>
        <family val="1"/>
      </rPr>
      <t>자료</t>
    </r>
    <r>
      <rPr>
        <sz val="9"/>
        <color indexed="8"/>
        <rFont val="Times New Roman"/>
        <family val="1"/>
      </rPr>
      <t xml:space="preserve"> :  </t>
    </r>
    <r>
      <rPr>
        <sz val="9"/>
        <color indexed="8"/>
        <rFont val="바탕"/>
        <family val="1"/>
      </rPr>
      <t>「전국지가변동률조사」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한국부동산원</t>
    </r>
  </si>
  <si>
    <t>Reference : 2017.11=100.0</t>
  </si>
  <si>
    <r>
      <rPr>
        <sz val="11"/>
        <color indexed="8"/>
        <rFont val="바탕"/>
        <family val="1"/>
      </rPr>
      <t>필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 xml:space="preserve">지
</t>
    </r>
    <r>
      <rPr>
        <sz val="11"/>
        <color indexed="8"/>
        <rFont val="Times New Roman"/>
        <family val="1"/>
      </rPr>
      <t>Lot</t>
    </r>
  </si>
  <si>
    <r>
      <t>Unit : Lot, 1,000</t>
    </r>
    <r>
      <rPr>
        <sz val="9"/>
        <rFont val="바탕"/>
        <family val="1"/>
      </rPr>
      <t>㎡</t>
    </r>
  </si>
  <si>
    <r>
      <t xml:space="preserve">2. </t>
    </r>
    <r>
      <rPr>
        <b/>
        <sz val="18"/>
        <rFont val="바탕"/>
        <family val="1"/>
      </rPr>
      <t>건</t>
    </r>
    <r>
      <rPr>
        <b/>
        <sz val="18"/>
        <rFont val="Times New Roman"/>
        <family val="1"/>
      </rPr>
      <t xml:space="preserve">  </t>
    </r>
    <r>
      <rPr>
        <b/>
        <sz val="18"/>
        <rFont val="바탕"/>
        <family val="1"/>
      </rPr>
      <t>축</t>
    </r>
    <r>
      <rPr>
        <b/>
        <sz val="18"/>
        <rFont val="Times New Roman"/>
        <family val="1"/>
      </rPr>
      <t xml:space="preserve">  </t>
    </r>
    <r>
      <rPr>
        <b/>
        <sz val="18"/>
        <rFont val="바탕"/>
        <family val="1"/>
      </rPr>
      <t>허</t>
    </r>
    <r>
      <rPr>
        <b/>
        <sz val="18"/>
        <rFont val="Times New Roman"/>
        <family val="1"/>
      </rPr>
      <t xml:space="preserve">  </t>
    </r>
    <r>
      <rPr>
        <b/>
        <sz val="18"/>
        <rFont val="바탕"/>
        <family val="1"/>
      </rPr>
      <t>가</t>
    </r>
    <r>
      <rPr>
        <b/>
        <sz val="18"/>
        <rFont val="Times New Roman"/>
        <family val="1"/>
      </rPr>
      <t>(2-1)</t>
    </r>
  </si>
  <si>
    <t>2. Building Construction Permits(2-1)</t>
  </si>
  <si>
    <r>
      <t xml:space="preserve">2. </t>
    </r>
    <r>
      <rPr>
        <b/>
        <sz val="18"/>
        <rFont val="바탕"/>
        <family val="1"/>
      </rPr>
      <t>건</t>
    </r>
    <r>
      <rPr>
        <b/>
        <sz val="18"/>
        <rFont val="Times New Roman"/>
        <family val="1"/>
      </rPr>
      <t xml:space="preserve">  </t>
    </r>
    <r>
      <rPr>
        <b/>
        <sz val="18"/>
        <rFont val="바탕"/>
        <family val="1"/>
      </rPr>
      <t>축</t>
    </r>
    <r>
      <rPr>
        <b/>
        <sz val="18"/>
        <rFont val="Times New Roman"/>
        <family val="1"/>
      </rPr>
      <t xml:space="preserve">  </t>
    </r>
    <r>
      <rPr>
        <b/>
        <sz val="18"/>
        <rFont val="바탕"/>
        <family val="1"/>
      </rPr>
      <t>허</t>
    </r>
    <r>
      <rPr>
        <b/>
        <sz val="18"/>
        <rFont val="Times New Roman"/>
        <family val="1"/>
      </rPr>
      <t xml:space="preserve">  </t>
    </r>
    <r>
      <rPr>
        <b/>
        <sz val="18"/>
        <rFont val="바탕"/>
        <family val="1"/>
      </rPr>
      <t>가</t>
    </r>
    <r>
      <rPr>
        <b/>
        <sz val="18"/>
        <rFont val="Times New Roman"/>
        <family val="1"/>
      </rPr>
      <t>(2-2)</t>
    </r>
  </si>
  <si>
    <t>2.  Building Construction Permits(2-2)</t>
  </si>
  <si>
    <r>
      <t xml:space="preserve">2-1. </t>
    </r>
    <r>
      <rPr>
        <b/>
        <sz val="18"/>
        <rFont val="바탕"/>
        <family val="1"/>
      </rPr>
      <t>건축허가</t>
    </r>
    <r>
      <rPr>
        <b/>
        <sz val="18"/>
        <rFont val="Times New Roman"/>
        <family val="1"/>
      </rPr>
      <t>(</t>
    </r>
    <r>
      <rPr>
        <b/>
        <sz val="18"/>
        <rFont val="바탕"/>
        <family val="1"/>
      </rPr>
      <t>용도별</t>
    </r>
    <r>
      <rPr>
        <b/>
        <sz val="18"/>
        <rFont val="Times New Roman"/>
        <family val="1"/>
      </rPr>
      <t>)</t>
    </r>
  </si>
  <si>
    <t xml:space="preserve">2-1. Building Construction Permits </t>
  </si>
  <si>
    <r>
      <t xml:space="preserve">3. </t>
    </r>
    <r>
      <rPr>
        <b/>
        <sz val="18"/>
        <rFont val="바탕"/>
        <family val="1"/>
      </rPr>
      <t>아</t>
    </r>
    <r>
      <rPr>
        <b/>
        <sz val="18"/>
        <rFont val="Times New Roman"/>
        <family val="1"/>
      </rPr>
      <t xml:space="preserve">  </t>
    </r>
    <r>
      <rPr>
        <b/>
        <sz val="18"/>
        <rFont val="바탕"/>
        <family val="1"/>
      </rPr>
      <t>파</t>
    </r>
    <r>
      <rPr>
        <b/>
        <sz val="18"/>
        <rFont val="Times New Roman"/>
        <family val="1"/>
      </rPr>
      <t xml:space="preserve">  </t>
    </r>
    <r>
      <rPr>
        <b/>
        <sz val="18"/>
        <rFont val="바탕"/>
        <family val="1"/>
      </rPr>
      <t>트</t>
    </r>
    <r>
      <rPr>
        <b/>
        <sz val="18"/>
        <rFont val="Times New Roman"/>
        <family val="1"/>
      </rPr>
      <t xml:space="preserve">  </t>
    </r>
    <r>
      <rPr>
        <b/>
        <sz val="18"/>
        <rFont val="바탕"/>
        <family val="1"/>
      </rPr>
      <t>건</t>
    </r>
    <r>
      <rPr>
        <b/>
        <sz val="18"/>
        <rFont val="Times New Roman"/>
        <family val="1"/>
      </rPr>
      <t xml:space="preserve">  </t>
    </r>
    <r>
      <rPr>
        <b/>
        <sz val="18"/>
        <rFont val="바탕"/>
        <family val="1"/>
      </rPr>
      <t>립</t>
    </r>
    <r>
      <rPr>
        <b/>
        <vertAlign val="superscript"/>
        <sz val="18"/>
        <rFont val="Times New Roman"/>
        <family val="1"/>
      </rPr>
      <t>1)</t>
    </r>
  </si>
  <si>
    <r>
      <t xml:space="preserve">4. </t>
    </r>
    <r>
      <rPr>
        <b/>
        <sz val="18"/>
        <rFont val="바탕"/>
        <family val="1"/>
      </rPr>
      <t>주택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재개발사업</t>
    </r>
  </si>
  <si>
    <t>4. Housing Redevelopment</t>
  </si>
  <si>
    <r>
      <t xml:space="preserve">5. </t>
    </r>
    <r>
      <rPr>
        <b/>
        <sz val="18"/>
        <rFont val="바탕"/>
        <family val="1"/>
      </rPr>
      <t>주택가격지수</t>
    </r>
    <r>
      <rPr>
        <b/>
        <sz val="18"/>
        <rFont val="Times New Roman"/>
        <family val="1"/>
      </rPr>
      <t xml:space="preserve">     Housing Price Indices</t>
    </r>
  </si>
  <si>
    <r>
      <t xml:space="preserve">6. </t>
    </r>
    <r>
      <rPr>
        <b/>
        <sz val="18"/>
        <rFont val="바탕"/>
        <family val="1"/>
      </rPr>
      <t>토지거래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허가</t>
    </r>
  </si>
  <si>
    <t>6. Permits for Land Transactions</t>
  </si>
  <si>
    <r>
      <t xml:space="preserve">7. </t>
    </r>
    <r>
      <rPr>
        <b/>
        <sz val="18"/>
        <rFont val="바탕"/>
        <family val="1"/>
      </rPr>
      <t>지가변동률</t>
    </r>
    <r>
      <rPr>
        <b/>
        <sz val="18"/>
        <rFont val="Times New Roman"/>
        <family val="1"/>
      </rPr>
      <t xml:space="preserve"> </t>
    </r>
  </si>
  <si>
    <t>7. Fluctuation Rate of Land Price</t>
  </si>
  <si>
    <r>
      <t xml:space="preserve">8. </t>
    </r>
    <r>
      <rPr>
        <b/>
        <sz val="18"/>
        <rFont val="바탕"/>
        <family val="1"/>
      </rPr>
      <t>토지거래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현황</t>
    </r>
    <r>
      <rPr>
        <b/>
        <sz val="18"/>
        <rFont val="Times New Roman"/>
        <family val="1"/>
      </rPr>
      <t>(3-1)</t>
    </r>
  </si>
  <si>
    <t>8. Land Transactions(3-1)</t>
  </si>
  <si>
    <r>
      <t xml:space="preserve">8. </t>
    </r>
    <r>
      <rPr>
        <b/>
        <sz val="18"/>
        <rFont val="바탕"/>
        <family val="1"/>
      </rPr>
      <t>토지거래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현황</t>
    </r>
    <r>
      <rPr>
        <b/>
        <sz val="18"/>
        <rFont val="Times New Roman"/>
        <family val="1"/>
      </rPr>
      <t>(3-2)</t>
    </r>
  </si>
  <si>
    <t>8. Land Transactions(3-2)</t>
  </si>
  <si>
    <r>
      <t xml:space="preserve">8. </t>
    </r>
    <r>
      <rPr>
        <b/>
        <sz val="18"/>
        <rFont val="바탕"/>
        <family val="1"/>
      </rPr>
      <t>토지거래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현황</t>
    </r>
    <r>
      <rPr>
        <b/>
        <sz val="18"/>
        <rFont val="Times New Roman"/>
        <family val="1"/>
      </rPr>
      <t>(3-3)</t>
    </r>
  </si>
  <si>
    <t>8. Land Transactions(3-3)</t>
  </si>
  <si>
    <r>
      <t xml:space="preserve">9. </t>
    </r>
    <r>
      <rPr>
        <b/>
        <sz val="18"/>
        <rFont val="바탕"/>
        <family val="1"/>
      </rPr>
      <t>용</t>
    </r>
    <r>
      <rPr>
        <b/>
        <sz val="18"/>
        <rFont val="Times New Roman"/>
        <family val="1"/>
      </rPr>
      <t xml:space="preserve">  </t>
    </r>
    <r>
      <rPr>
        <b/>
        <sz val="18"/>
        <rFont val="바탕"/>
        <family val="1"/>
      </rPr>
      <t>도</t>
    </r>
    <r>
      <rPr>
        <b/>
        <sz val="18"/>
        <rFont val="Times New Roman"/>
        <family val="1"/>
      </rPr>
      <t xml:space="preserve">  </t>
    </r>
    <r>
      <rPr>
        <b/>
        <sz val="18"/>
        <rFont val="바탕"/>
        <family val="1"/>
      </rPr>
      <t>지</t>
    </r>
    <r>
      <rPr>
        <b/>
        <sz val="18"/>
        <rFont val="Times New Roman"/>
        <family val="1"/>
      </rPr>
      <t xml:space="preserve">  </t>
    </r>
    <r>
      <rPr>
        <b/>
        <sz val="18"/>
        <rFont val="바탕"/>
        <family val="1"/>
      </rPr>
      <t>역</t>
    </r>
    <r>
      <rPr>
        <b/>
        <sz val="18"/>
        <rFont val="Times New Roman"/>
        <family val="1"/>
      </rPr>
      <t>(2-1)</t>
    </r>
  </si>
  <si>
    <t>9. Land by Use Zone(2-1)</t>
  </si>
  <si>
    <r>
      <t xml:space="preserve">9. </t>
    </r>
    <r>
      <rPr>
        <b/>
        <sz val="18"/>
        <rFont val="바탕"/>
        <family val="1"/>
      </rPr>
      <t>용</t>
    </r>
    <r>
      <rPr>
        <b/>
        <sz val="18"/>
        <rFont val="Times New Roman"/>
        <family val="1"/>
      </rPr>
      <t xml:space="preserve">  </t>
    </r>
    <r>
      <rPr>
        <b/>
        <sz val="18"/>
        <rFont val="바탕"/>
        <family val="1"/>
      </rPr>
      <t>도</t>
    </r>
    <r>
      <rPr>
        <b/>
        <sz val="18"/>
        <rFont val="Times New Roman"/>
        <family val="1"/>
      </rPr>
      <t xml:space="preserve">  </t>
    </r>
    <r>
      <rPr>
        <b/>
        <sz val="18"/>
        <rFont val="바탕"/>
        <family val="1"/>
      </rPr>
      <t>지</t>
    </r>
    <r>
      <rPr>
        <b/>
        <sz val="18"/>
        <rFont val="Times New Roman"/>
        <family val="1"/>
      </rPr>
      <t xml:space="preserve">  </t>
    </r>
    <r>
      <rPr>
        <b/>
        <sz val="18"/>
        <rFont val="바탕"/>
        <family val="1"/>
      </rPr>
      <t>역</t>
    </r>
    <r>
      <rPr>
        <b/>
        <sz val="18"/>
        <rFont val="Times New Roman"/>
        <family val="1"/>
      </rPr>
      <t>(2-2)</t>
    </r>
  </si>
  <si>
    <t>9. Land by Use Zone(2-2)</t>
  </si>
  <si>
    <r>
      <t xml:space="preserve">10. </t>
    </r>
    <r>
      <rPr>
        <b/>
        <sz val="18"/>
        <rFont val="바탕"/>
        <family val="1"/>
      </rPr>
      <t>용</t>
    </r>
    <r>
      <rPr>
        <b/>
        <sz val="18"/>
        <rFont val="Times New Roman"/>
        <family val="1"/>
      </rPr>
      <t xml:space="preserve">  </t>
    </r>
    <r>
      <rPr>
        <b/>
        <sz val="18"/>
        <rFont val="바탕"/>
        <family val="1"/>
      </rPr>
      <t>도</t>
    </r>
    <r>
      <rPr>
        <b/>
        <sz val="18"/>
        <rFont val="Times New Roman"/>
        <family val="1"/>
      </rPr>
      <t xml:space="preserve">  </t>
    </r>
    <r>
      <rPr>
        <b/>
        <sz val="18"/>
        <rFont val="바탕"/>
        <family val="1"/>
      </rPr>
      <t>지</t>
    </r>
    <r>
      <rPr>
        <b/>
        <sz val="18"/>
        <rFont val="Times New Roman"/>
        <family val="1"/>
      </rPr>
      <t xml:space="preserve">  </t>
    </r>
    <r>
      <rPr>
        <b/>
        <sz val="18"/>
        <rFont val="바탕"/>
        <family val="1"/>
      </rPr>
      <t>구</t>
    </r>
    <r>
      <rPr>
        <b/>
        <sz val="18"/>
        <rFont val="Times New Roman"/>
        <family val="1"/>
      </rPr>
      <t>(2-1)</t>
    </r>
  </si>
  <si>
    <t>10. Land by Use District(2-1)</t>
  </si>
  <si>
    <r>
      <t xml:space="preserve">10. </t>
    </r>
    <r>
      <rPr>
        <b/>
        <sz val="18"/>
        <rFont val="바탕"/>
        <family val="1"/>
      </rPr>
      <t>용</t>
    </r>
    <r>
      <rPr>
        <b/>
        <sz val="18"/>
        <rFont val="Times New Roman"/>
        <family val="1"/>
      </rPr>
      <t xml:space="preserve">  </t>
    </r>
    <r>
      <rPr>
        <b/>
        <sz val="18"/>
        <rFont val="바탕"/>
        <family val="1"/>
      </rPr>
      <t>도</t>
    </r>
    <r>
      <rPr>
        <b/>
        <sz val="18"/>
        <rFont val="Times New Roman"/>
        <family val="1"/>
      </rPr>
      <t xml:space="preserve">  </t>
    </r>
    <r>
      <rPr>
        <b/>
        <sz val="18"/>
        <rFont val="바탕"/>
        <family val="1"/>
      </rPr>
      <t>지</t>
    </r>
    <r>
      <rPr>
        <b/>
        <sz val="18"/>
        <rFont val="Times New Roman"/>
        <family val="1"/>
      </rPr>
      <t xml:space="preserve">  </t>
    </r>
    <r>
      <rPr>
        <b/>
        <sz val="18"/>
        <rFont val="바탕"/>
        <family val="1"/>
      </rPr>
      <t>구</t>
    </r>
    <r>
      <rPr>
        <b/>
        <sz val="18"/>
        <rFont val="Times New Roman"/>
        <family val="1"/>
      </rPr>
      <t>(2-2)</t>
    </r>
  </si>
  <si>
    <t>10. Land by Use District(2-2)</t>
  </si>
  <si>
    <r>
      <t xml:space="preserve">11.  </t>
    </r>
    <r>
      <rPr>
        <b/>
        <sz val="18"/>
        <rFont val="바탕"/>
        <family val="1"/>
      </rPr>
      <t>개발제한구역</t>
    </r>
  </si>
  <si>
    <t>11. Restricted Development Areas</t>
  </si>
  <si>
    <r>
      <t xml:space="preserve">12.  </t>
    </r>
    <r>
      <rPr>
        <b/>
        <sz val="18"/>
        <rFont val="바탕"/>
        <family val="1"/>
      </rPr>
      <t>공</t>
    </r>
    <r>
      <rPr>
        <b/>
        <sz val="18"/>
        <rFont val="Times New Roman"/>
        <family val="1"/>
      </rPr>
      <t xml:space="preserve">      </t>
    </r>
    <r>
      <rPr>
        <b/>
        <sz val="18"/>
        <rFont val="바탕"/>
        <family val="1"/>
      </rPr>
      <t>원</t>
    </r>
    <r>
      <rPr>
        <b/>
        <vertAlign val="superscript"/>
        <sz val="18"/>
        <rFont val="Times New Roman"/>
        <family val="1"/>
      </rPr>
      <t>1)</t>
    </r>
    <r>
      <rPr>
        <b/>
        <sz val="18"/>
        <rFont val="Times New Roman"/>
        <family val="1"/>
      </rPr>
      <t xml:space="preserve">(2-1)  </t>
    </r>
  </si>
  <si>
    <r>
      <t>12. Parks</t>
    </r>
    <r>
      <rPr>
        <b/>
        <vertAlign val="superscript"/>
        <sz val="18"/>
        <rFont val="Times New Roman"/>
        <family val="1"/>
      </rPr>
      <t>1)</t>
    </r>
    <r>
      <rPr>
        <b/>
        <sz val="18"/>
        <rFont val="Times New Roman"/>
        <family val="1"/>
      </rPr>
      <t>(2-1)</t>
    </r>
  </si>
  <si>
    <r>
      <t xml:space="preserve">12.  </t>
    </r>
    <r>
      <rPr>
        <b/>
        <sz val="18"/>
        <rFont val="바탕"/>
        <family val="1"/>
      </rPr>
      <t>공</t>
    </r>
    <r>
      <rPr>
        <b/>
        <sz val="18"/>
        <rFont val="Times New Roman"/>
        <family val="1"/>
      </rPr>
      <t xml:space="preserve">      </t>
    </r>
    <r>
      <rPr>
        <b/>
        <sz val="18"/>
        <rFont val="바탕"/>
        <family val="1"/>
      </rPr>
      <t>원</t>
    </r>
    <r>
      <rPr>
        <b/>
        <vertAlign val="superscript"/>
        <sz val="18"/>
        <rFont val="Times New Roman"/>
        <family val="1"/>
      </rPr>
      <t>1)</t>
    </r>
    <r>
      <rPr>
        <b/>
        <sz val="18"/>
        <rFont val="Times New Roman"/>
        <family val="1"/>
      </rPr>
      <t>(2-2)</t>
    </r>
  </si>
  <si>
    <r>
      <t>12. Parks</t>
    </r>
    <r>
      <rPr>
        <b/>
        <vertAlign val="superscript"/>
        <sz val="18"/>
        <rFont val="Times New Roman"/>
        <family val="1"/>
      </rPr>
      <t>1)</t>
    </r>
    <r>
      <rPr>
        <b/>
        <sz val="18"/>
        <rFont val="Times New Roman"/>
        <family val="1"/>
      </rPr>
      <t>(2-2)</t>
    </r>
  </si>
  <si>
    <r>
      <t xml:space="preserve">13. </t>
    </r>
    <r>
      <rPr>
        <b/>
        <sz val="18"/>
        <rFont val="바탕"/>
        <family val="1"/>
      </rPr>
      <t>하</t>
    </r>
    <r>
      <rPr>
        <b/>
        <sz val="18"/>
        <rFont val="Times New Roman"/>
        <family val="1"/>
      </rPr>
      <t xml:space="preserve">      </t>
    </r>
    <r>
      <rPr>
        <b/>
        <sz val="18"/>
        <rFont val="바탕"/>
        <family val="1"/>
      </rPr>
      <t>천</t>
    </r>
  </si>
  <si>
    <t>13. Rivers and Streams</t>
  </si>
  <si>
    <r>
      <t xml:space="preserve">14. </t>
    </r>
    <r>
      <rPr>
        <b/>
        <sz val="18"/>
        <rFont val="바탕"/>
        <family val="1"/>
      </rPr>
      <t>하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천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부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지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점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용</t>
    </r>
  </si>
  <si>
    <t>14. Use of River Sites</t>
  </si>
  <si>
    <r>
      <t xml:space="preserve">15. </t>
    </r>
    <r>
      <rPr>
        <b/>
        <sz val="18"/>
        <rFont val="바탕"/>
        <family val="1"/>
      </rPr>
      <t>댐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현황</t>
    </r>
    <r>
      <rPr>
        <b/>
        <sz val="18"/>
        <rFont val="Times New Roman"/>
        <family val="1"/>
      </rPr>
      <t xml:space="preserve">     Dams</t>
    </r>
  </si>
  <si>
    <r>
      <t xml:space="preserve">16.  </t>
    </r>
    <r>
      <rPr>
        <b/>
        <sz val="18"/>
        <rFont val="바탕"/>
        <family val="1"/>
      </rPr>
      <t>도</t>
    </r>
    <r>
      <rPr>
        <b/>
        <sz val="18"/>
        <rFont val="Times New Roman"/>
        <family val="1"/>
      </rPr>
      <t xml:space="preserve">        </t>
    </r>
    <r>
      <rPr>
        <b/>
        <sz val="18"/>
        <rFont val="바탕"/>
        <family val="1"/>
      </rPr>
      <t>로</t>
    </r>
  </si>
  <si>
    <t>16. Roads</t>
  </si>
  <si>
    <r>
      <t xml:space="preserve">16-1. </t>
    </r>
    <r>
      <rPr>
        <b/>
        <sz val="18"/>
        <rFont val="바탕"/>
        <family val="1"/>
      </rPr>
      <t>폭원별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도로현황</t>
    </r>
    <r>
      <rPr>
        <b/>
        <sz val="18"/>
        <rFont val="Times New Roman"/>
        <family val="1"/>
      </rPr>
      <t xml:space="preserve"> </t>
    </r>
  </si>
  <si>
    <t>16-1. Roads by Size</t>
  </si>
  <si>
    <r>
      <t xml:space="preserve">17. </t>
    </r>
    <r>
      <rPr>
        <b/>
        <sz val="18"/>
        <rFont val="바탕"/>
        <family val="1"/>
      </rPr>
      <t>도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로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시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설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물</t>
    </r>
  </si>
  <si>
    <t>17. Supporting Structures for Roads</t>
  </si>
  <si>
    <r>
      <t xml:space="preserve">18. </t>
    </r>
    <r>
      <rPr>
        <b/>
        <sz val="18"/>
        <rFont val="바탕"/>
        <family val="1"/>
      </rPr>
      <t>교</t>
    </r>
    <r>
      <rPr>
        <b/>
        <sz val="18"/>
        <rFont val="Times New Roman"/>
        <family val="1"/>
      </rPr>
      <t xml:space="preserve">        </t>
    </r>
    <r>
      <rPr>
        <b/>
        <sz val="18"/>
        <rFont val="바탕"/>
        <family val="1"/>
      </rPr>
      <t>량</t>
    </r>
  </si>
  <si>
    <t>18. Bridges</t>
  </si>
  <si>
    <r>
      <t xml:space="preserve">19. </t>
    </r>
    <r>
      <rPr>
        <b/>
        <sz val="18"/>
        <rFont val="바탕"/>
        <family val="1"/>
      </rPr>
      <t>건</t>
    </r>
    <r>
      <rPr>
        <b/>
        <sz val="18"/>
        <rFont val="Times New Roman"/>
        <family val="1"/>
      </rPr>
      <t xml:space="preserve">   </t>
    </r>
    <r>
      <rPr>
        <b/>
        <sz val="18"/>
        <rFont val="바탕"/>
        <family val="1"/>
      </rPr>
      <t>설</t>
    </r>
    <r>
      <rPr>
        <b/>
        <sz val="18"/>
        <rFont val="Times New Roman"/>
        <family val="1"/>
      </rPr>
      <t xml:space="preserve">   </t>
    </r>
    <r>
      <rPr>
        <b/>
        <sz val="18"/>
        <rFont val="바탕"/>
        <family val="1"/>
      </rPr>
      <t>장</t>
    </r>
    <r>
      <rPr>
        <b/>
        <sz val="18"/>
        <rFont val="Times New Roman"/>
        <family val="1"/>
      </rPr>
      <t xml:space="preserve">    </t>
    </r>
    <r>
      <rPr>
        <b/>
        <sz val="18"/>
        <rFont val="바탕"/>
        <family val="1"/>
      </rPr>
      <t>비</t>
    </r>
  </si>
  <si>
    <t>19. Construction Machinery and Equipments</t>
  </si>
  <si>
    <t>Unit : households, dwelling</t>
  </si>
</sst>
</file>

<file path=xl/styles.xml><?xml version="1.0" encoding="utf-8"?>
<styleSheet xmlns="http://schemas.openxmlformats.org/spreadsheetml/2006/main">
  <numFmts count="39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_ "/>
    <numFmt numFmtId="178" formatCode="0,000"/>
    <numFmt numFmtId="179" formatCode="0.0"/>
    <numFmt numFmtId="180" formatCode="#,000.0"/>
    <numFmt numFmtId="181" formatCode="#.0"/>
    <numFmt numFmtId="182" formatCode="#,##0\ "/>
    <numFmt numFmtId="183" formatCode="_-* #,##0.0_-;\-* #,##0.0_-;_-* &quot;-&quot;_-;_-@_-"/>
    <numFmt numFmtId="184" formatCode="_-* #,##0.00_-;\-* #,##0.00_-;_-* &quot;-&quot;_-;_-@_-"/>
    <numFmt numFmtId="185" formatCode="#,##0.0_);[Red]\(#,##0.0\)"/>
    <numFmt numFmtId="186" formatCode="#,##0_);[Red]\(#,##0\)"/>
    <numFmt numFmtId="187" formatCode="_-* #,##0.000_-;\-* #,##0.000_-;_-* &quot;-&quot;_-;_-@_-"/>
    <numFmt numFmtId="188" formatCode="#,###,"/>
    <numFmt numFmtId="189" formatCode="_ * #,##0_ ;_ * \-#,##0_ ;_ * &quot;-&quot;_ ;_ @_ "/>
    <numFmt numFmtId="190" formatCode="_ * #,##0.00_ ;_ * \-#,##0.00_ ;_ * &quot;-&quot;??_ ;_ @_ "/>
    <numFmt numFmtId="191" formatCode="0.0_ "/>
    <numFmt numFmtId="192" formatCode="0.000000"/>
    <numFmt numFmtId="193" formatCode="_(&quot;Rp&quot;* #,##0.00_);_(&quot;Rp&quot;* \(#,##0.00\);_(&quot;Rp&quot;* &quot;-&quot;??_);_(@_)"/>
    <numFmt numFmtId="194" formatCode="&quot;₩&quot;#,##0;&quot;₩&quot;&quot;₩&quot;&quot;₩&quot;&quot;₩&quot;\-#,##0"/>
    <numFmt numFmtId="195" formatCode="&quot;₩&quot;#,##0.00;&quot;₩&quot;\-#,##0.00"/>
    <numFmt numFmtId="196" formatCode="0.000_ "/>
    <numFmt numFmtId="197" formatCode="0.00%;[Red]&quot;△&quot;0.00%"/>
    <numFmt numFmtId="198" formatCode="#,##0;[Red]&quot;△&quot;#,##0"/>
    <numFmt numFmtId="199" formatCode="_-[$€-2]* #,##0.00_-;\-[$€-2]* #,##0.00_-;_-[$€-2]* &quot;-&quot;??_-"/>
    <numFmt numFmtId="200" formatCode="0_ "/>
    <numFmt numFmtId="201" formatCode="#,##0.000_ "/>
    <numFmt numFmtId="202" formatCode="&quot;R$&quot;#,##0.00;&quot;R$&quot;\-#,##0.00"/>
  </numFmts>
  <fonts count="137">
    <font>
      <sz val="11"/>
      <name val="돋움"/>
      <family val="3"/>
    </font>
    <font>
      <sz val="8"/>
      <name val="돋움"/>
      <family val="3"/>
    </font>
    <font>
      <u val="single"/>
      <sz val="12"/>
      <color indexed="36"/>
      <name val="바탕체"/>
      <family val="1"/>
    </font>
    <font>
      <sz val="12"/>
      <name val="바탕체"/>
      <family val="1"/>
    </font>
    <font>
      <u val="single"/>
      <sz val="12"/>
      <color indexed="12"/>
      <name val="바탕체"/>
      <family val="1"/>
    </font>
    <font>
      <sz val="8"/>
      <name val="바탕"/>
      <family val="1"/>
    </font>
    <font>
      <sz val="8"/>
      <name val="Times New Roman"/>
      <family val="1"/>
    </font>
    <font>
      <sz val="9"/>
      <name val="굴림"/>
      <family val="3"/>
    </font>
    <font>
      <sz val="9"/>
      <name val="Times New Roman"/>
      <family val="1"/>
    </font>
    <font>
      <b/>
      <sz val="9"/>
      <name val="Times New Roman"/>
      <family val="1"/>
    </font>
    <font>
      <sz val="9"/>
      <name val="바탕"/>
      <family val="1"/>
    </font>
    <font>
      <sz val="12"/>
      <name val="Times New Roman"/>
      <family val="1"/>
    </font>
    <font>
      <b/>
      <sz val="12"/>
      <name val="바탕"/>
      <family val="1"/>
    </font>
    <font>
      <sz val="8"/>
      <name val="바탕체"/>
      <family val="1"/>
    </font>
    <font>
      <sz val="10"/>
      <name val="Arial"/>
      <family val="2"/>
    </font>
    <font>
      <sz val="10"/>
      <name val="굴림체"/>
      <family val="3"/>
    </font>
    <font>
      <sz val="12"/>
      <name val="뼻뮝"/>
      <family val="3"/>
    </font>
    <font>
      <sz val="12"/>
      <name val="¹UAAA¼"/>
      <family val="3"/>
    </font>
    <font>
      <sz val="10"/>
      <name val="MS Sans Serif"/>
      <family val="2"/>
    </font>
    <font>
      <sz val="12"/>
      <name val="굴림체"/>
      <family val="3"/>
    </font>
    <font>
      <sz val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u val="single"/>
      <sz val="10"/>
      <color indexed="12"/>
      <name val="MS Sans Serif"/>
      <family val="2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2"/>
      <name val="ⓒoUAAA¨u"/>
      <family val="1"/>
    </font>
    <font>
      <sz val="11"/>
      <name val="￥i￠￢￠?o"/>
      <family val="3"/>
    </font>
    <font>
      <sz val="12"/>
      <name val="System"/>
      <family val="2"/>
    </font>
    <font>
      <b/>
      <sz val="11"/>
      <name val="Helv"/>
      <family val="2"/>
    </font>
    <font>
      <sz val="10"/>
      <name val="바탕"/>
      <family val="1"/>
    </font>
    <font>
      <sz val="9"/>
      <name val="굴림체"/>
      <family val="3"/>
    </font>
    <font>
      <sz val="11"/>
      <name val="바탕"/>
      <family val="1"/>
    </font>
    <font>
      <b/>
      <sz val="9"/>
      <name val="돋움"/>
      <family val="3"/>
    </font>
    <font>
      <b/>
      <sz val="14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6"/>
      <name val="Times New Roman"/>
      <family val="1"/>
    </font>
    <font>
      <b/>
      <sz val="18"/>
      <name val="Times New Roman"/>
      <family val="1"/>
    </font>
    <font>
      <b/>
      <sz val="18"/>
      <name val="바탕"/>
      <family val="1"/>
    </font>
    <font>
      <vertAlign val="superscript"/>
      <sz val="11"/>
      <name val="Times New Roman"/>
      <family val="1"/>
    </font>
    <font>
      <b/>
      <sz val="11"/>
      <name val="Times New Roman"/>
      <family val="1"/>
    </font>
    <font>
      <sz val="18"/>
      <name val="Times New Roman"/>
      <family val="1"/>
    </font>
    <font>
      <sz val="10"/>
      <color indexed="8"/>
      <name val="Arial"/>
      <family val="2"/>
    </font>
    <font>
      <sz val="12"/>
      <name val="¹ÙÅÁÃ¼"/>
      <family val="1"/>
    </font>
    <font>
      <sz val="11"/>
      <name val="µ¸¿ò"/>
      <family val="3"/>
    </font>
    <font>
      <sz val="11"/>
      <name val="μ¸¿o"/>
      <family val="3"/>
    </font>
    <font>
      <sz val="12"/>
      <color indexed="32"/>
      <name val="MIN 훈민08체"/>
      <family val="3"/>
    </font>
    <font>
      <sz val="12"/>
      <name val="µ¸¿òÃ¼"/>
      <family val="3"/>
    </font>
    <font>
      <sz val="12"/>
      <name val="±¼¸²A¼"/>
      <family val="3"/>
    </font>
    <font>
      <sz val="12"/>
      <name val="±¼¸²Ã¼"/>
      <family val="3"/>
    </font>
    <font>
      <b/>
      <sz val="10"/>
      <name val="Helv"/>
      <family val="2"/>
    </font>
    <font>
      <b/>
      <sz val="12"/>
      <name val="Helv"/>
      <family val="2"/>
    </font>
    <font>
      <sz val="12"/>
      <color indexed="32"/>
      <name val="모음디"/>
      <family val="1"/>
    </font>
    <font>
      <b/>
      <vertAlign val="superscript"/>
      <sz val="18"/>
      <name val="Times New Roman"/>
      <family val="1"/>
    </font>
    <font>
      <b/>
      <sz val="9"/>
      <name val="Tahoma"/>
      <family val="2"/>
    </font>
    <font>
      <b/>
      <sz val="9"/>
      <name val="MS Gothic"/>
      <family val="3"/>
    </font>
    <font>
      <sz val="12"/>
      <color indexed="8"/>
      <name val="바탕체"/>
      <family val="1"/>
    </font>
    <font>
      <sz val="10"/>
      <color indexed="8"/>
      <name val="굴림체"/>
      <family val="3"/>
    </font>
    <font>
      <sz val="12"/>
      <color indexed="8"/>
      <name val="한컴바탕"/>
      <family val="1"/>
    </font>
    <font>
      <sz val="10"/>
      <color indexed="8"/>
      <name val="한컴바탕"/>
      <family val="1"/>
    </font>
    <font>
      <sz val="12"/>
      <color indexed="18"/>
      <name val="한컴바탕"/>
      <family val="1"/>
    </font>
    <font>
      <sz val="11"/>
      <color indexed="8"/>
      <name val="돋움"/>
      <family val="3"/>
    </font>
    <font>
      <b/>
      <sz val="10"/>
      <color indexed="8"/>
      <name val="한컴바탕"/>
      <family val="1"/>
    </font>
    <font>
      <sz val="12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한컴바탕"/>
      <family val="1"/>
    </font>
    <font>
      <b/>
      <sz val="12"/>
      <color indexed="8"/>
      <name val="Arial"/>
      <family val="2"/>
    </font>
    <font>
      <b/>
      <sz val="18"/>
      <color indexed="8"/>
      <name val="Arial"/>
      <family val="2"/>
    </font>
    <font>
      <b/>
      <sz val="11"/>
      <color indexed="8"/>
      <name val="한컴바탕"/>
      <family val="1"/>
    </font>
    <font>
      <sz val="10"/>
      <name val="Helv"/>
      <family val="2"/>
    </font>
    <font>
      <sz val="11"/>
      <color indexed="9"/>
      <name val="돋움"/>
      <family val="3"/>
    </font>
    <font>
      <sz val="11"/>
      <color indexed="10"/>
      <name val="돋움"/>
      <family val="3"/>
    </font>
    <font>
      <b/>
      <sz val="11"/>
      <color indexed="52"/>
      <name val="돋움"/>
      <family val="3"/>
    </font>
    <font>
      <sz val="11"/>
      <color indexed="20"/>
      <name val="돋움"/>
      <family val="3"/>
    </font>
    <font>
      <sz val="11"/>
      <color indexed="60"/>
      <name val="돋움"/>
      <family val="3"/>
    </font>
    <font>
      <i/>
      <sz val="11"/>
      <color indexed="23"/>
      <name val="돋움"/>
      <family val="3"/>
    </font>
    <font>
      <b/>
      <sz val="11"/>
      <color indexed="9"/>
      <name val="돋움"/>
      <family val="3"/>
    </font>
    <font>
      <sz val="11"/>
      <color indexed="52"/>
      <name val="돋움"/>
      <family val="3"/>
    </font>
    <font>
      <b/>
      <sz val="11"/>
      <color indexed="8"/>
      <name val="돋움"/>
      <family val="3"/>
    </font>
    <font>
      <sz val="11"/>
      <color indexed="62"/>
      <name val="돋움"/>
      <family val="3"/>
    </font>
    <font>
      <b/>
      <sz val="15"/>
      <color indexed="56"/>
      <name val="돋움"/>
      <family val="3"/>
    </font>
    <font>
      <b/>
      <sz val="13"/>
      <color indexed="56"/>
      <name val="돋움"/>
      <family val="3"/>
    </font>
    <font>
      <b/>
      <sz val="11"/>
      <color indexed="56"/>
      <name val="돋움"/>
      <family val="3"/>
    </font>
    <font>
      <sz val="11"/>
      <color indexed="17"/>
      <name val="돋움"/>
      <family val="3"/>
    </font>
    <font>
      <b/>
      <sz val="11"/>
      <color indexed="63"/>
      <name val="돋움"/>
      <family val="3"/>
    </font>
    <font>
      <sz val="10"/>
      <name val="돋움체"/>
      <family val="3"/>
    </font>
    <font>
      <sz val="11"/>
      <color indexed="8"/>
      <name val="바탕"/>
      <family val="1"/>
    </font>
    <font>
      <sz val="11"/>
      <color indexed="8"/>
      <name val="Times New Roman"/>
      <family val="1"/>
    </font>
    <font>
      <vertAlign val="superscript"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8"/>
      <name val="바탕"/>
      <family val="1"/>
    </font>
    <font>
      <sz val="9"/>
      <color indexed="8"/>
      <name val="바탕"/>
      <family val="1"/>
    </font>
    <font>
      <sz val="9"/>
      <color indexed="8"/>
      <name val="Times New Roman"/>
      <family val="1"/>
    </font>
    <font>
      <b/>
      <vertAlign val="superscript"/>
      <sz val="11"/>
      <color indexed="8"/>
      <name val="Times New Roman"/>
      <family val="1"/>
    </font>
    <font>
      <sz val="11"/>
      <color indexed="8"/>
      <name val="times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바탕"/>
      <family val="1"/>
    </font>
    <font>
      <b/>
      <sz val="9"/>
      <name val="굴림"/>
      <family val="3"/>
    </font>
    <font>
      <sz val="8"/>
      <name val="굴림"/>
      <family val="3"/>
    </font>
    <font>
      <b/>
      <sz val="8"/>
      <name val="Times New Roman"/>
      <family val="1"/>
    </font>
    <font>
      <vertAlign val="superscript"/>
      <sz val="11"/>
      <color indexed="8"/>
      <name val="바탕"/>
      <family val="1"/>
    </font>
    <font>
      <b/>
      <sz val="9"/>
      <color indexed="8"/>
      <name val="Times New Roman"/>
      <family val="1"/>
    </font>
    <font>
      <b/>
      <sz val="18"/>
      <color indexed="10"/>
      <name val="Times New Roman"/>
      <family val="1"/>
    </font>
    <font>
      <sz val="8"/>
      <color indexed="8"/>
      <name val="바탕"/>
      <family val="1"/>
    </font>
    <font>
      <sz val="8"/>
      <color indexed="8"/>
      <name val="Times New Roman"/>
      <family val="1"/>
    </font>
    <font>
      <sz val="11"/>
      <color theme="1"/>
      <name val="Calibri"/>
      <family val="3"/>
    </font>
    <font>
      <sz val="11"/>
      <color indexed="8"/>
      <name val="Calibri"/>
      <family val="3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9"/>
      <color theme="1"/>
      <name val="Times New Roman"/>
      <family val="1"/>
    </font>
    <font>
      <sz val="11"/>
      <color theme="1"/>
      <name val="바탕"/>
      <family val="1"/>
    </font>
    <font>
      <b/>
      <sz val="11"/>
      <color theme="1"/>
      <name val="바탕"/>
      <family val="1"/>
    </font>
    <font>
      <b/>
      <sz val="9"/>
      <color theme="1"/>
      <name val="Times New Roman"/>
      <family val="1"/>
    </font>
    <font>
      <sz val="9"/>
      <color theme="1"/>
      <name val="바탕"/>
      <family val="1"/>
    </font>
    <font>
      <b/>
      <sz val="18"/>
      <color rgb="FFFF0000"/>
      <name val="Times New Roman"/>
      <family val="1"/>
    </font>
    <font>
      <sz val="8"/>
      <color theme="1"/>
      <name val="바탕"/>
      <family val="1"/>
    </font>
    <font>
      <sz val="8"/>
      <color theme="1"/>
      <name val="Times New Roman"/>
      <family val="1"/>
    </font>
    <font>
      <b/>
      <sz val="8"/>
      <name val="돋움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gray0625">
        <fgColor indexed="1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gray0625">
        <fgColor indexed="13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hair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</borders>
  <cellStyleXfs count="49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>
      <alignment/>
      <protection/>
    </xf>
    <xf numFmtId="49" fontId="15" fillId="0" borderId="1">
      <alignment horizontal="center" vertical="center"/>
      <protection/>
    </xf>
    <xf numFmtId="49" fontId="74" fillId="0" borderId="1">
      <alignment horizontal="center" vertical="center"/>
      <protection/>
    </xf>
    <xf numFmtId="49" fontId="74" fillId="0" borderId="1">
      <alignment horizontal="center" vertical="center"/>
      <protection/>
    </xf>
    <xf numFmtId="49" fontId="15" fillId="0" borderId="1">
      <alignment horizontal="center" vertical="center"/>
      <protection/>
    </xf>
    <xf numFmtId="49" fontId="15" fillId="0" borderId="1">
      <alignment horizontal="center" vertical="center"/>
      <protection/>
    </xf>
    <xf numFmtId="49" fontId="15" fillId="0" borderId="1">
      <alignment horizontal="center" vertical="center"/>
      <protection/>
    </xf>
    <xf numFmtId="49" fontId="74" fillId="0" borderId="1">
      <alignment horizontal="center" vertical="center"/>
      <protection/>
    </xf>
    <xf numFmtId="49" fontId="74" fillId="0" borderId="1">
      <alignment horizontal="center" vertical="center"/>
      <protection/>
    </xf>
    <xf numFmtId="49" fontId="15" fillId="0" borderId="1">
      <alignment horizontal="center"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7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73" fillId="0" borderId="0">
      <alignment/>
      <protection/>
    </xf>
    <xf numFmtId="0" fontId="14" fillId="0" borderId="0">
      <alignment/>
      <protection/>
    </xf>
    <xf numFmtId="0" fontId="15" fillId="0" borderId="0" applyFont="0" applyFill="0" applyBorder="0" applyAlignment="0" applyProtection="0"/>
    <xf numFmtId="0" fontId="74" fillId="0" borderId="0">
      <alignment/>
      <protection/>
    </xf>
    <xf numFmtId="0" fontId="74" fillId="0" borderId="0" applyFont="0" applyFill="0" applyBorder="0" applyAlignment="0" applyProtection="0"/>
    <xf numFmtId="0" fontId="14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14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14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14" fillId="0" borderId="0">
      <alignment/>
      <protection/>
    </xf>
    <xf numFmtId="0" fontId="15" fillId="0" borderId="0" applyFont="0" applyFill="0" applyBorder="0" applyAlignment="0" applyProtection="0"/>
    <xf numFmtId="0" fontId="74" fillId="0" borderId="0">
      <alignment/>
      <protection/>
    </xf>
    <xf numFmtId="0" fontId="74" fillId="0" borderId="0" applyFont="0" applyFill="0" applyBorder="0" applyAlignment="0" applyProtection="0"/>
    <xf numFmtId="0" fontId="14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15" fillId="0" borderId="0" applyFont="0" applyFill="0" applyBorder="0" applyAlignment="0" applyProtection="0"/>
    <xf numFmtId="0" fontId="74" fillId="0" borderId="0">
      <alignment/>
      <protection/>
    </xf>
    <xf numFmtId="0" fontId="74" fillId="0" borderId="0" applyFont="0" applyFill="0" applyBorder="0" applyAlignment="0" applyProtection="0"/>
    <xf numFmtId="0" fontId="14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14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15" fillId="0" borderId="0" applyFont="0" applyFill="0" applyBorder="0" applyAlignment="0" applyProtection="0"/>
    <xf numFmtId="0" fontId="74" fillId="0" borderId="0">
      <alignment/>
      <protection/>
    </xf>
    <xf numFmtId="0" fontId="74" fillId="0" borderId="0" applyFont="0" applyFill="0" applyBorder="0" applyAlignment="0" applyProtection="0"/>
    <xf numFmtId="0" fontId="59" fillId="0" borderId="0">
      <alignment/>
      <protection/>
    </xf>
    <xf numFmtId="0" fontId="15" fillId="0" borderId="0" applyFont="0" applyFill="0" applyBorder="0" applyAlignment="0" applyProtection="0"/>
    <xf numFmtId="0" fontId="74" fillId="0" borderId="0">
      <alignment/>
      <protection/>
    </xf>
    <xf numFmtId="0" fontId="74" fillId="0" borderId="0" applyFont="0" applyFill="0" applyBorder="0" applyAlignment="0" applyProtection="0"/>
    <xf numFmtId="0" fontId="74" fillId="0" borderId="0" applyFont="0" applyFill="0" applyBorder="0" applyAlignment="0" applyProtection="0"/>
    <xf numFmtId="0" fontId="74" fillId="0" borderId="0">
      <alignment/>
      <protection/>
    </xf>
    <xf numFmtId="0" fontId="74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74" fillId="0" borderId="0">
      <alignment/>
      <protection/>
    </xf>
    <xf numFmtId="0" fontId="74" fillId="0" borderId="0">
      <alignment/>
      <protection/>
    </xf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74" fillId="0" borderId="0">
      <alignment/>
      <protection/>
    </xf>
    <xf numFmtId="0" fontId="14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14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14" fillId="0" borderId="0">
      <alignment/>
      <protection/>
    </xf>
    <xf numFmtId="0" fontId="86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14" fillId="0" borderId="0">
      <alignment/>
      <protection/>
    </xf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74" fillId="0" borderId="0">
      <alignment/>
      <protection/>
    </xf>
    <xf numFmtId="0" fontId="74" fillId="0" borderId="0" applyFont="0" applyFill="0" applyBorder="0" applyAlignment="0" applyProtection="0"/>
    <xf numFmtId="0" fontId="59" fillId="0" borderId="0">
      <alignment/>
      <protection/>
    </xf>
    <xf numFmtId="0" fontId="59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15" fillId="0" borderId="0" applyFont="0" applyFill="0" applyBorder="0" applyAlignment="0" applyProtection="0"/>
    <xf numFmtId="0" fontId="74" fillId="0" borderId="0">
      <alignment/>
      <protection/>
    </xf>
    <xf numFmtId="0" fontId="74" fillId="0" borderId="0" applyFont="0" applyFill="0" applyBorder="0" applyAlignment="0" applyProtection="0"/>
    <xf numFmtId="0" fontId="59" fillId="0" borderId="0">
      <alignment/>
      <protection/>
    </xf>
    <xf numFmtId="0" fontId="59" fillId="0" borderId="0">
      <alignment/>
      <protection/>
    </xf>
    <xf numFmtId="0" fontId="74" fillId="0" borderId="0" applyFont="0" applyFill="0" applyBorder="0" applyAlignment="0" applyProtection="0"/>
    <xf numFmtId="0" fontId="59" fillId="0" borderId="0">
      <alignment/>
      <protection/>
    </xf>
    <xf numFmtId="0" fontId="59" fillId="0" borderId="0">
      <alignment/>
      <protection/>
    </xf>
    <xf numFmtId="0" fontId="14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14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14" fillId="0" borderId="0">
      <alignment/>
      <protection/>
    </xf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4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14" fillId="0" borderId="0">
      <alignment/>
      <protection/>
    </xf>
    <xf numFmtId="0" fontId="15" fillId="0" borderId="0" applyFont="0" applyFill="0" applyBorder="0" applyAlignment="0" applyProtection="0"/>
    <xf numFmtId="0" fontId="14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1" fillId="0" borderId="0">
      <alignment/>
      <protection/>
    </xf>
    <xf numFmtId="0" fontId="25" fillId="2" borderId="0" applyNumberFormat="0" applyBorder="0" applyAlignment="0" applyProtection="0"/>
    <xf numFmtId="0" fontId="0" fillId="2" borderId="0" applyNumberFormat="0" applyBorder="0" applyAlignment="0" applyProtection="0"/>
    <xf numFmtId="0" fontId="25" fillId="3" borderId="0" applyNumberFormat="0" applyBorder="0" applyAlignment="0" applyProtection="0"/>
    <xf numFmtId="0" fontId="0" fillId="3" borderId="0" applyNumberFormat="0" applyBorder="0" applyAlignment="0" applyProtection="0"/>
    <xf numFmtId="0" fontId="25" fillId="4" borderId="0" applyNumberFormat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0" fontId="0" fillId="5" borderId="0" applyNumberFormat="0" applyBorder="0" applyAlignment="0" applyProtection="0"/>
    <xf numFmtId="0" fontId="25" fillId="6" borderId="0" applyNumberFormat="0" applyBorder="0" applyAlignment="0" applyProtection="0"/>
    <xf numFmtId="0" fontId="0" fillId="6" borderId="0" applyNumberFormat="0" applyBorder="0" applyAlignment="0" applyProtection="0"/>
    <xf numFmtId="0" fontId="25" fillId="7" borderId="0" applyNumberFormat="0" applyBorder="0" applyAlignment="0" applyProtection="0"/>
    <xf numFmtId="0" fontId="0" fillId="7" borderId="0" applyNumberFormat="0" applyBorder="0" applyAlignment="0" applyProtection="0"/>
    <xf numFmtId="0" fontId="25" fillId="8" borderId="0" applyNumberFormat="0" applyBorder="0" applyAlignment="0" applyProtection="0"/>
    <xf numFmtId="0" fontId="0" fillId="8" borderId="0" applyNumberFormat="0" applyBorder="0" applyAlignment="0" applyProtection="0"/>
    <xf numFmtId="0" fontId="25" fillId="9" borderId="0" applyNumberFormat="0" applyBorder="0" applyAlignment="0" applyProtection="0"/>
    <xf numFmtId="0" fontId="0" fillId="9" borderId="0" applyNumberFormat="0" applyBorder="0" applyAlignment="0" applyProtection="0"/>
    <xf numFmtId="0" fontId="25" fillId="10" borderId="0" applyNumberFormat="0" applyBorder="0" applyAlignment="0" applyProtection="0"/>
    <xf numFmtId="0" fontId="0" fillId="10" borderId="0" applyNumberFormat="0" applyBorder="0" applyAlignment="0" applyProtection="0"/>
    <xf numFmtId="0" fontId="25" fillId="5" borderId="0" applyNumberFormat="0" applyBorder="0" applyAlignment="0" applyProtection="0"/>
    <xf numFmtId="0" fontId="0" fillId="5" borderId="0" applyNumberFormat="0" applyBorder="0" applyAlignment="0" applyProtection="0"/>
    <xf numFmtId="0" fontId="25" fillId="8" borderId="0" applyNumberFormat="0" applyBorder="0" applyAlignment="0" applyProtection="0"/>
    <xf numFmtId="0" fontId="0" fillId="8" borderId="0" applyNumberFormat="0" applyBorder="0" applyAlignment="0" applyProtection="0"/>
    <xf numFmtId="0" fontId="25" fillId="11" borderId="0" applyNumberFormat="0" applyBorder="0" applyAlignment="0" applyProtection="0"/>
    <xf numFmtId="0" fontId="0" fillId="11" borderId="0" applyNumberFormat="0" applyBorder="0" applyAlignment="0" applyProtection="0"/>
    <xf numFmtId="0" fontId="26" fillId="12" borderId="0" applyNumberFormat="0" applyBorder="0" applyAlignment="0" applyProtection="0"/>
    <xf numFmtId="0" fontId="87" fillId="12" borderId="0" applyNumberFormat="0" applyBorder="0" applyAlignment="0" applyProtection="0"/>
    <xf numFmtId="0" fontId="26" fillId="9" borderId="0" applyNumberFormat="0" applyBorder="0" applyAlignment="0" applyProtection="0"/>
    <xf numFmtId="0" fontId="87" fillId="9" borderId="0" applyNumberFormat="0" applyBorder="0" applyAlignment="0" applyProtection="0"/>
    <xf numFmtId="0" fontId="26" fillId="10" borderId="0" applyNumberFormat="0" applyBorder="0" applyAlignment="0" applyProtection="0"/>
    <xf numFmtId="0" fontId="87" fillId="10" borderId="0" applyNumberFormat="0" applyBorder="0" applyAlignment="0" applyProtection="0"/>
    <xf numFmtId="0" fontId="26" fillId="13" borderId="0" applyNumberFormat="0" applyBorder="0" applyAlignment="0" applyProtection="0"/>
    <xf numFmtId="0" fontId="87" fillId="14" borderId="0" applyNumberFormat="0" applyBorder="0" applyAlignment="0" applyProtection="0"/>
    <xf numFmtId="0" fontId="26" fillId="15" borderId="0" applyNumberFormat="0" applyBorder="0" applyAlignment="0" applyProtection="0"/>
    <xf numFmtId="0" fontId="87" fillId="15" borderId="0" applyNumberFormat="0" applyBorder="0" applyAlignment="0" applyProtection="0"/>
    <xf numFmtId="0" fontId="26" fillId="16" borderId="0" applyNumberFormat="0" applyBorder="0" applyAlignment="0" applyProtection="0"/>
    <xf numFmtId="0" fontId="87" fillId="16" borderId="0" applyNumberFormat="0" applyBorder="0" applyAlignment="0" applyProtection="0"/>
    <xf numFmtId="0" fontId="42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18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17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61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3" fillId="17" borderId="2">
      <alignment horizontal="center" vertical="center"/>
      <protection/>
    </xf>
    <xf numFmtId="0" fontId="77" fillId="17" borderId="2">
      <alignment horizontal="center" vertical="center"/>
      <protection/>
    </xf>
    <xf numFmtId="0" fontId="44" fillId="0" borderId="0">
      <alignment/>
      <protection/>
    </xf>
    <xf numFmtId="0" fontId="17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60" fillId="0" borderId="0">
      <alignment/>
      <protection/>
    </xf>
    <xf numFmtId="0" fontId="62" fillId="0" borderId="0">
      <alignment/>
      <protection/>
    </xf>
    <xf numFmtId="0" fontId="64" fillId="0" borderId="0">
      <alignment/>
      <protection/>
    </xf>
    <xf numFmtId="0" fontId="65" fillId="0" borderId="0">
      <alignment/>
      <protection/>
    </xf>
    <xf numFmtId="0" fontId="66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65" fillId="0" borderId="0">
      <alignment/>
      <protection/>
    </xf>
    <xf numFmtId="0" fontId="66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14" fillId="0" borderId="0">
      <alignment/>
      <protection/>
    </xf>
    <xf numFmtId="0" fontId="78" fillId="0" borderId="0" applyFill="0" applyBorder="0" applyAlignment="0">
      <protection/>
    </xf>
    <xf numFmtId="0" fontId="67" fillId="0" borderId="0">
      <alignment/>
      <protection/>
    </xf>
    <xf numFmtId="0" fontId="79" fillId="0" borderId="0">
      <alignment/>
      <protection/>
    </xf>
    <xf numFmtId="189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59" fillId="0" borderId="0">
      <alignment/>
      <protection/>
    </xf>
    <xf numFmtId="3" fontId="59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74" fillId="0" borderId="0">
      <alignment/>
      <protection/>
    </xf>
    <xf numFmtId="0" fontId="74" fillId="0" borderId="0" applyFont="0" applyFill="0" applyBorder="0" applyAlignment="0" applyProtection="0"/>
    <xf numFmtId="192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78" fillId="0" borderId="0">
      <alignment/>
      <protection/>
    </xf>
    <xf numFmtId="195" fontId="78" fillId="0" borderId="0" applyFont="0" applyFill="0" applyBorder="0" applyAlignment="0" applyProtection="0"/>
    <xf numFmtId="0" fontId="0" fillId="0" borderId="0">
      <alignment/>
      <protection/>
    </xf>
    <xf numFmtId="0" fontId="78" fillId="0" borderId="0">
      <alignment/>
      <protection/>
    </xf>
    <xf numFmtId="0" fontId="20" fillId="0" borderId="0" applyFill="0" applyBorder="0" applyAlignment="0" applyProtection="0"/>
    <xf numFmtId="0" fontId="80" fillId="0" borderId="0">
      <alignment/>
      <protection/>
    </xf>
    <xf numFmtId="0" fontId="80" fillId="0" borderId="0">
      <alignment/>
      <protection/>
    </xf>
    <xf numFmtId="0" fontId="80" fillId="0" borderId="0" applyFill="0" applyBorder="0" applyAlignment="0" applyProtection="0"/>
    <xf numFmtId="0" fontId="59" fillId="0" borderId="0" applyFont="0" applyFill="0" applyBorder="0" applyAlignment="0" applyProtection="0"/>
    <xf numFmtId="0" fontId="14" fillId="0" borderId="0" applyFont="0" applyFill="0" applyBorder="0" applyAlignment="0" applyProtection="0"/>
    <xf numFmtId="199" fontId="0" fillId="0" borderId="0" applyFont="0" applyFill="0" applyBorder="0" applyAlignment="0" applyProtection="0"/>
    <xf numFmtId="199" fontId="78" fillId="0" borderId="0" applyFont="0" applyFill="0" applyBorder="0" applyAlignment="0" applyProtection="0"/>
    <xf numFmtId="2" fontId="20" fillId="0" borderId="0" applyFill="0" applyBorder="0" applyAlignment="0" applyProtection="0"/>
    <xf numFmtId="2" fontId="80" fillId="0" borderId="0">
      <alignment/>
      <protection/>
    </xf>
    <xf numFmtId="2" fontId="80" fillId="0" borderId="0">
      <alignment/>
      <protection/>
    </xf>
    <xf numFmtId="2" fontId="80" fillId="0" borderId="0" applyFill="0" applyBorder="0" applyAlignment="0" applyProtection="0"/>
    <xf numFmtId="2" fontId="59" fillId="0" borderId="0" applyFont="0" applyFill="0" applyBorder="0" applyAlignment="0" applyProtection="0"/>
    <xf numFmtId="2" fontId="14" fillId="0" borderId="0" applyFont="0" applyFill="0" applyBorder="0" applyAlignment="0" applyProtection="0"/>
    <xf numFmtId="38" fontId="21" fillId="18" borderId="0" applyNumberFormat="0" applyBorder="0" applyAlignment="0" applyProtection="0"/>
    <xf numFmtId="38" fontId="81" fillId="18" borderId="0">
      <alignment/>
      <protection/>
    </xf>
    <xf numFmtId="38" fontId="81" fillId="18" borderId="0">
      <alignment/>
      <protection/>
    </xf>
    <xf numFmtId="38" fontId="81" fillId="18" borderId="0" applyNumberFormat="0" applyBorder="0" applyAlignment="0" applyProtection="0"/>
    <xf numFmtId="38" fontId="81" fillId="18" borderId="0" applyNumberFormat="0" applyBorder="0" applyAlignment="0" applyProtection="0"/>
    <xf numFmtId="0" fontId="68" fillId="0" borderId="0">
      <alignment horizontal="left"/>
      <protection/>
    </xf>
    <xf numFmtId="0" fontId="82" fillId="0" borderId="0">
      <alignment horizontal="left"/>
      <protection/>
    </xf>
    <xf numFmtId="0" fontId="22" fillId="0" borderId="3" applyNumberFormat="0" applyAlignment="0" applyProtection="0"/>
    <xf numFmtId="0" fontId="83" fillId="0" borderId="3">
      <alignment horizontal="left" vertical="center"/>
      <protection/>
    </xf>
    <xf numFmtId="0" fontId="83" fillId="0" borderId="3">
      <alignment horizontal="left" vertical="center"/>
      <protection/>
    </xf>
    <xf numFmtId="0" fontId="83" fillId="0" borderId="3" applyNumberFormat="0" applyAlignment="0" applyProtection="0"/>
    <xf numFmtId="0" fontId="83" fillId="0" borderId="3" applyNumberFormat="0" applyAlignment="0" applyProtection="0"/>
    <xf numFmtId="0" fontId="22" fillId="0" borderId="4">
      <alignment horizontal="left" vertical="center"/>
      <protection/>
    </xf>
    <xf numFmtId="0" fontId="83" fillId="0" borderId="4">
      <alignment horizontal="left" vertical="center"/>
      <protection/>
    </xf>
    <xf numFmtId="0" fontId="83" fillId="0" borderId="4">
      <alignment horizontal="left" vertical="center"/>
      <protection/>
    </xf>
    <xf numFmtId="0" fontId="23" fillId="0" borderId="0" applyNumberFormat="0" applyFill="0" applyBorder="0" applyAlignment="0" applyProtection="0"/>
    <xf numFmtId="0" fontId="84" fillId="0" borderId="0">
      <alignment/>
      <protection/>
    </xf>
    <xf numFmtId="0" fontId="8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83" fillId="0" borderId="0">
      <alignment/>
      <protection/>
    </xf>
    <xf numFmtId="0" fontId="8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84" fillId="0" borderId="0">
      <alignment/>
      <protection/>
    </xf>
    <xf numFmtId="0" fontId="84" fillId="0" borderId="0">
      <alignment/>
      <protection/>
    </xf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83" fillId="0" borderId="0">
      <alignment/>
      <protection/>
    </xf>
    <xf numFmtId="0" fontId="83" fillId="0" borderId="0">
      <alignment/>
      <protection/>
    </xf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0" fontId="21" fillId="19" borderId="5" applyNumberFormat="0" applyBorder="0" applyAlignment="0" applyProtection="0"/>
    <xf numFmtId="10" fontId="81" fillId="19" borderId="5">
      <alignment/>
      <protection/>
    </xf>
    <xf numFmtId="10" fontId="81" fillId="19" borderId="5">
      <alignment/>
      <protection/>
    </xf>
    <xf numFmtId="10" fontId="81" fillId="19" borderId="5" applyNumberFormat="0" applyBorder="0" applyAlignment="0" applyProtection="0"/>
    <xf numFmtId="10" fontId="81" fillId="19" borderId="5" applyNumberFormat="0" applyBorder="0" applyAlignment="0" applyProtection="0"/>
    <xf numFmtId="0" fontId="45" fillId="0" borderId="6">
      <alignment/>
      <protection/>
    </xf>
    <xf numFmtId="0" fontId="85" fillId="0" borderId="6">
      <alignment/>
      <protection/>
    </xf>
    <xf numFmtId="194" fontId="0" fillId="0" borderId="0">
      <alignment/>
      <protection/>
    </xf>
    <xf numFmtId="194" fontId="78" fillId="0" borderId="0">
      <alignment/>
      <protection/>
    </xf>
    <xf numFmtId="194" fontId="78" fillId="0" borderId="0">
      <alignment/>
      <protection/>
    </xf>
    <xf numFmtId="0" fontId="14" fillId="0" borderId="0">
      <alignment/>
      <protection/>
    </xf>
    <xf numFmtId="198" fontId="59" fillId="20" borderId="0">
      <alignment vertical="center"/>
      <protection/>
    </xf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10" fontId="14" fillId="0" borderId="0" applyFont="0" applyFill="0" applyBorder="0" applyAlignment="0" applyProtection="0"/>
    <xf numFmtId="10" fontId="59" fillId="0" borderId="0">
      <alignment/>
      <protection/>
    </xf>
    <xf numFmtId="10" fontId="59" fillId="0" borderId="0">
      <alignment/>
      <protection/>
    </xf>
    <xf numFmtId="10" fontId="59" fillId="0" borderId="0" applyFont="0" applyFill="0" applyBorder="0" applyAlignment="0" applyProtection="0"/>
    <xf numFmtId="10" fontId="59" fillId="0" borderId="0" applyFont="0" applyFill="0" applyBorder="0" applyAlignment="0" applyProtection="0"/>
    <xf numFmtId="0" fontId="69" fillId="21" borderId="2">
      <alignment horizontal="center" vertical="center"/>
      <protection/>
    </xf>
    <xf numFmtId="0" fontId="77" fillId="21" borderId="2">
      <alignment horizontal="center" vertical="center"/>
      <protection/>
    </xf>
    <xf numFmtId="0" fontId="4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20" fillId="0" borderId="7" applyNumberFormat="0" applyFill="0" applyAlignment="0" applyProtection="0"/>
    <xf numFmtId="0" fontId="80" fillId="0" borderId="7">
      <alignment/>
      <protection/>
    </xf>
    <xf numFmtId="0" fontId="80" fillId="0" borderId="7">
      <alignment/>
      <protection/>
    </xf>
    <xf numFmtId="0" fontId="80" fillId="0" borderId="7" applyNumberFormat="0" applyFill="0" applyAlignment="0" applyProtection="0"/>
    <xf numFmtId="0" fontId="59" fillId="0" borderId="8" applyNumberFormat="0" applyFont="0" applyFill="0" applyAlignment="0" applyProtection="0"/>
    <xf numFmtId="0" fontId="14" fillId="0" borderId="8" applyNumberFormat="0" applyFont="0" applyFill="0" applyAlignment="0" applyProtection="0"/>
    <xf numFmtId="0" fontId="26" fillId="22" borderId="0" applyNumberFormat="0" applyBorder="0" applyAlignment="0" applyProtection="0"/>
    <xf numFmtId="0" fontId="87" fillId="22" borderId="0" applyNumberFormat="0" applyBorder="0" applyAlignment="0" applyProtection="0"/>
    <xf numFmtId="0" fontId="26" fillId="23" borderId="0" applyNumberFormat="0" applyBorder="0" applyAlignment="0" applyProtection="0"/>
    <xf numFmtId="0" fontId="87" fillId="23" borderId="0" applyNumberFormat="0" applyBorder="0" applyAlignment="0" applyProtection="0"/>
    <xf numFmtId="0" fontId="26" fillId="24" borderId="0" applyNumberFormat="0" applyBorder="0" applyAlignment="0" applyProtection="0"/>
    <xf numFmtId="0" fontId="87" fillId="24" borderId="0" applyNumberFormat="0" applyBorder="0" applyAlignment="0" applyProtection="0"/>
    <xf numFmtId="0" fontId="26" fillId="13" borderId="0" applyNumberFormat="0" applyBorder="0" applyAlignment="0" applyProtection="0"/>
    <xf numFmtId="0" fontId="87" fillId="14" borderId="0" applyNumberFormat="0" applyBorder="0" applyAlignment="0" applyProtection="0"/>
    <xf numFmtId="0" fontId="26" fillId="15" borderId="0" applyNumberFormat="0" applyBorder="0" applyAlignment="0" applyProtection="0"/>
    <xf numFmtId="0" fontId="87" fillId="15" borderId="0" applyNumberFormat="0" applyBorder="0" applyAlignment="0" applyProtection="0"/>
    <xf numFmtId="0" fontId="26" fillId="25" borderId="0" applyNumberFormat="0" applyBorder="0" applyAlignment="0" applyProtection="0"/>
    <xf numFmtId="0" fontId="87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28" fillId="18" borderId="9" applyNumberFormat="0" applyAlignment="0" applyProtection="0"/>
    <xf numFmtId="0" fontId="89" fillId="18" borderId="9" applyNumberFormat="0" applyAlignment="0" applyProtection="0"/>
    <xf numFmtId="202" fontId="3" fillId="0" borderId="0">
      <alignment/>
      <protection/>
    </xf>
    <xf numFmtId="202" fontId="3" fillId="0" borderId="0">
      <alignment/>
      <protection/>
    </xf>
    <xf numFmtId="202" fontId="3" fillId="0" borderId="0">
      <alignment/>
      <protection/>
    </xf>
    <xf numFmtId="202" fontId="3" fillId="0" borderId="0">
      <alignment/>
      <protection/>
    </xf>
    <xf numFmtId="202" fontId="3" fillId="0" borderId="0">
      <alignment/>
      <protection/>
    </xf>
    <xf numFmtId="202" fontId="3" fillId="0" borderId="0">
      <alignment/>
      <protection/>
    </xf>
    <xf numFmtId="202" fontId="3" fillId="0" borderId="0">
      <alignment/>
      <protection/>
    </xf>
    <xf numFmtId="202" fontId="3" fillId="0" borderId="0">
      <alignment/>
      <protection/>
    </xf>
    <xf numFmtId="202" fontId="3" fillId="0" borderId="0">
      <alignment/>
      <protection/>
    </xf>
    <xf numFmtId="202" fontId="3" fillId="0" borderId="0">
      <alignment/>
      <protection/>
    </xf>
    <xf numFmtId="202" fontId="3" fillId="0" borderId="0">
      <alignment/>
      <protection/>
    </xf>
    <xf numFmtId="0" fontId="29" fillId="3" borderId="0" applyNumberFormat="0" applyBorder="0" applyAlignment="0" applyProtection="0"/>
    <xf numFmtId="0" fontId="90" fillId="3" borderId="0" applyNumberFormat="0" applyBorder="0" applyAlignment="0" applyProtection="0"/>
    <xf numFmtId="0" fontId="2" fillId="0" borderId="0" applyNumberFormat="0" applyFill="0" applyBorder="0" applyAlignment="0" applyProtection="0"/>
    <xf numFmtId="40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25" fillId="19" borderId="10" applyNumberFormat="0" applyFont="0" applyAlignment="0" applyProtection="0"/>
    <xf numFmtId="0" fontId="0" fillId="19" borderId="10" applyNumberFormat="0" applyFont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8" fillId="0" borderId="0" applyFont="0" applyFill="0" applyBorder="0" applyAlignment="0" applyProtection="0"/>
    <xf numFmtId="0" fontId="30" fillId="26" borderId="0" applyNumberFormat="0" applyBorder="0" applyAlignment="0" applyProtection="0"/>
    <xf numFmtId="0" fontId="91" fillId="26" borderId="0" applyNumberFormat="0" applyBorder="0" applyAlignment="0" applyProtection="0"/>
    <xf numFmtId="0" fontId="16" fillId="0" borderId="0">
      <alignment/>
      <protection/>
    </xf>
    <xf numFmtId="0" fontId="3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32" fillId="27" borderId="11" applyNumberFormat="0" applyAlignment="0" applyProtection="0"/>
    <xf numFmtId="0" fontId="93" fillId="27" borderId="1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Font="0" applyFill="0" applyBorder="0" applyAlignment="0" applyProtection="0"/>
    <xf numFmtId="41" fontId="78" fillId="0" borderId="0">
      <alignment/>
      <protection/>
    </xf>
    <xf numFmtId="41" fontId="78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" fillId="0" borderId="0" applyProtection="0">
      <alignment/>
    </xf>
    <xf numFmtId="41" fontId="25" fillId="0" borderId="0" applyFont="0" applyFill="0" applyBorder="0" applyAlignment="0" applyProtection="0"/>
    <xf numFmtId="189" fontId="3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" fillId="0" borderId="0" applyProtection="0">
      <alignment/>
    </xf>
    <xf numFmtId="41" fontId="78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43" fontId="78" fillId="0" borderId="0" applyFont="0" applyFill="0" applyBorder="0" applyAlignment="0" applyProtection="0"/>
    <xf numFmtId="0" fontId="14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15" fillId="0" borderId="0" applyFont="0" applyFill="0" applyBorder="0" applyAlignment="0" applyProtection="0"/>
    <xf numFmtId="0" fontId="76" fillId="0" borderId="12">
      <alignment/>
      <protection/>
    </xf>
    <xf numFmtId="0" fontId="33" fillId="0" borderId="13" applyNumberFormat="0" applyFill="0" applyAlignment="0" applyProtection="0"/>
    <xf numFmtId="0" fontId="94" fillId="0" borderId="13" applyNumberFormat="0" applyFill="0" applyAlignment="0" applyProtection="0"/>
    <xf numFmtId="0" fontId="2" fillId="0" borderId="0" applyNumberFormat="0" applyFill="0" applyBorder="0" applyAlignment="0" applyProtection="0"/>
    <xf numFmtId="0" fontId="34" fillId="0" borderId="14" applyNumberFormat="0" applyFill="0" applyAlignment="0" applyProtection="0"/>
    <xf numFmtId="0" fontId="95" fillId="0" borderId="14" applyNumberFormat="0" applyFill="0" applyAlignment="0" applyProtection="0"/>
    <xf numFmtId="41" fontId="0" fillId="0" borderId="0" applyFont="0" applyFill="0" applyBorder="0" applyAlignment="0" applyProtection="0"/>
    <xf numFmtId="0" fontId="35" fillId="7" borderId="9" applyNumberFormat="0" applyAlignment="0" applyProtection="0"/>
    <xf numFmtId="0" fontId="96" fillId="7" borderId="9" applyNumberFormat="0" applyAlignment="0" applyProtection="0"/>
    <xf numFmtId="0" fontId="36" fillId="0" borderId="0" applyNumberFormat="0" applyFill="0" applyBorder="0" applyAlignment="0" applyProtection="0"/>
    <xf numFmtId="0" fontId="37" fillId="0" borderId="15" applyNumberFormat="0" applyFill="0" applyAlignment="0" applyProtection="0"/>
    <xf numFmtId="0" fontId="97" fillId="0" borderId="15" applyNumberFormat="0" applyFill="0" applyAlignment="0" applyProtection="0"/>
    <xf numFmtId="0" fontId="38" fillId="0" borderId="16" applyNumberFormat="0" applyFill="0" applyAlignment="0" applyProtection="0"/>
    <xf numFmtId="0" fontId="98" fillId="0" borderId="16" applyNumberFormat="0" applyFill="0" applyAlignment="0" applyProtection="0"/>
    <xf numFmtId="0" fontId="39" fillId="0" borderId="17" applyNumberFormat="0" applyFill="0" applyAlignment="0" applyProtection="0"/>
    <xf numFmtId="0" fontId="99" fillId="0" borderId="17" applyNumberFormat="0" applyFill="0" applyAlignment="0" applyProtection="0"/>
    <xf numFmtId="0" fontId="3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40" fillId="4" borderId="0" applyNumberFormat="0" applyBorder="0" applyAlignment="0" applyProtection="0"/>
    <xf numFmtId="0" fontId="100" fillId="4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73" fillId="0" borderId="0">
      <alignment/>
      <protection/>
    </xf>
    <xf numFmtId="0" fontId="41" fillId="18" borderId="18" applyNumberFormat="0" applyAlignment="0" applyProtection="0"/>
    <xf numFmtId="0" fontId="101" fillId="18" borderId="18" applyNumberFormat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7" fontId="59" fillId="20" borderId="0">
      <alignment vertical="center"/>
      <protection/>
    </xf>
    <xf numFmtId="198" fontId="14" fillId="0" borderId="2">
      <alignment vertical="center"/>
      <protection/>
    </xf>
    <xf numFmtId="198" fontId="59" fillId="0" borderId="2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123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/>
      <protection/>
    </xf>
    <xf numFmtId="0" fontId="25" fillId="0" borderId="0">
      <alignment vertical="center"/>
      <protection/>
    </xf>
    <xf numFmtId="0" fontId="123" fillId="0" borderId="0">
      <alignment vertical="center"/>
      <protection/>
    </xf>
    <xf numFmtId="0" fontId="123" fillId="0" borderId="0">
      <alignment vertical="center"/>
      <protection/>
    </xf>
    <xf numFmtId="0" fontId="123" fillId="0" borderId="0">
      <alignment vertical="center"/>
      <protection/>
    </xf>
    <xf numFmtId="0" fontId="123" fillId="0" borderId="0">
      <alignment vertical="center"/>
      <protection/>
    </xf>
    <xf numFmtId="0" fontId="124" fillId="0" borderId="0">
      <alignment vertical="center"/>
      <protection/>
    </xf>
    <xf numFmtId="0" fontId="124" fillId="0" borderId="0">
      <alignment vertical="center"/>
      <protection/>
    </xf>
    <xf numFmtId="0" fontId="12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02" fillId="0" borderId="0">
      <alignment/>
      <protection/>
    </xf>
    <xf numFmtId="0" fontId="3" fillId="0" borderId="0">
      <alignment/>
      <protection/>
    </xf>
    <xf numFmtId="0" fontId="3" fillId="0" borderId="0" applyProtection="0">
      <alignment/>
    </xf>
    <xf numFmtId="0" fontId="3" fillId="0" borderId="0" applyProtection="0">
      <alignment/>
    </xf>
    <xf numFmtId="0" fontId="0" fillId="0" borderId="0">
      <alignment vertical="center"/>
      <protection/>
    </xf>
    <xf numFmtId="0" fontId="3" fillId="0" borderId="0">
      <alignment/>
      <protection/>
    </xf>
    <xf numFmtId="0" fontId="12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3" fillId="0" borderId="0">
      <alignment vertical="center"/>
      <protection/>
    </xf>
    <xf numFmtId="0" fontId="123" fillId="0" borderId="0">
      <alignment vertical="center"/>
      <protection/>
    </xf>
    <xf numFmtId="0" fontId="123" fillId="0" borderId="0">
      <alignment vertical="center"/>
      <protection/>
    </xf>
    <xf numFmtId="0" fontId="25" fillId="0" borderId="0">
      <alignment vertical="center"/>
      <protection/>
    </xf>
    <xf numFmtId="0" fontId="3" fillId="0" borderId="0" applyProtection="0">
      <alignment/>
    </xf>
    <xf numFmtId="0" fontId="123" fillId="0" borderId="0">
      <alignment vertical="center"/>
      <protection/>
    </xf>
    <xf numFmtId="0" fontId="123" fillId="0" borderId="0">
      <alignment vertical="center"/>
      <protection/>
    </xf>
    <xf numFmtId="0" fontId="123" fillId="0" borderId="0">
      <alignment vertical="center"/>
      <protection/>
    </xf>
    <xf numFmtId="0" fontId="123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3" fillId="0" borderId="0">
      <alignment vertical="center"/>
      <protection/>
    </xf>
    <xf numFmtId="0" fontId="123" fillId="0" borderId="0">
      <alignment vertical="center"/>
      <protection/>
    </xf>
    <xf numFmtId="0" fontId="25" fillId="0" borderId="0">
      <alignment vertical="center"/>
      <protection/>
    </xf>
    <xf numFmtId="0" fontId="3" fillId="0" borderId="0" applyProtection="0">
      <alignment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Protection="0">
      <alignment/>
    </xf>
    <xf numFmtId="0" fontId="3" fillId="0" borderId="0" applyProtection="0">
      <alignment/>
    </xf>
    <xf numFmtId="0" fontId="3" fillId="0" borderId="0" applyProtection="0">
      <alignment/>
    </xf>
    <xf numFmtId="0" fontId="3" fillId="0" borderId="0" applyProtection="0">
      <alignment/>
    </xf>
    <xf numFmtId="0" fontId="3" fillId="0" borderId="0" applyProtection="0">
      <alignment/>
    </xf>
    <xf numFmtId="0" fontId="3" fillId="0" borderId="0" applyProtection="0">
      <alignment/>
    </xf>
    <xf numFmtId="0" fontId="3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Protection="0">
      <alignment/>
    </xf>
    <xf numFmtId="0" fontId="3" fillId="0" borderId="0" applyProtection="0">
      <alignment/>
    </xf>
    <xf numFmtId="0" fontId="0" fillId="0" borderId="0">
      <alignment vertical="center"/>
      <protection/>
    </xf>
    <xf numFmtId="0" fontId="47" fillId="0" borderId="0">
      <alignment/>
      <protection/>
    </xf>
    <xf numFmtId="0" fontId="3" fillId="0" borderId="0" applyProtection="0">
      <alignment/>
    </xf>
    <xf numFmtId="0" fontId="3" fillId="0" borderId="0">
      <alignment/>
      <protection/>
    </xf>
    <xf numFmtId="0" fontId="3" fillId="0" borderId="0" applyProtection="0">
      <alignment/>
    </xf>
    <xf numFmtId="0" fontId="3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Protection="0">
      <alignment/>
    </xf>
    <xf numFmtId="0" fontId="4" fillId="0" borderId="0" applyNumberFormat="0" applyFill="0" applyBorder="0" applyAlignment="0" applyProtection="0"/>
  </cellStyleXfs>
  <cellXfs count="1494">
    <xf numFmtId="0" fontId="0" fillId="0" borderId="0" xfId="0" applyAlignment="1">
      <alignment/>
    </xf>
    <xf numFmtId="0" fontId="8" fillId="0" borderId="0" xfId="489" applyFont="1" applyFill="1" applyAlignment="1">
      <alignment vertical="center"/>
      <protection/>
    </xf>
    <xf numFmtId="0" fontId="8" fillId="0" borderId="0" xfId="489" applyFont="1" applyFill="1" applyBorder="1" applyAlignment="1">
      <alignment vertical="center"/>
      <protection/>
    </xf>
    <xf numFmtId="0" fontId="9" fillId="0" borderId="0" xfId="489" applyFont="1" applyFill="1" applyAlignment="1">
      <alignment horizontal="centerContinuous" vertical="center"/>
      <protection/>
    </xf>
    <xf numFmtId="0" fontId="9" fillId="0" borderId="0" xfId="489" applyFont="1" applyFill="1" applyBorder="1" applyAlignment="1">
      <alignment horizontal="centerContinuous" vertical="center"/>
      <protection/>
    </xf>
    <xf numFmtId="0" fontId="9" fillId="0" borderId="0" xfId="489" applyFont="1" applyFill="1" applyBorder="1" applyAlignment="1">
      <alignment vertical="center"/>
      <protection/>
    </xf>
    <xf numFmtId="49" fontId="8" fillId="0" borderId="0" xfId="489" applyNumberFormat="1" applyFont="1" applyFill="1" applyBorder="1" applyAlignment="1">
      <alignment vertical="center"/>
      <protection/>
    </xf>
    <xf numFmtId="41" fontId="8" fillId="0" borderId="0" xfId="489" applyNumberFormat="1" applyFont="1" applyFill="1" applyBorder="1" applyAlignment="1">
      <alignment vertical="center"/>
      <protection/>
    </xf>
    <xf numFmtId="49" fontId="8" fillId="0" borderId="0" xfId="489" applyNumberFormat="1" applyFont="1" applyFill="1" applyAlignment="1">
      <alignment vertical="center"/>
      <protection/>
    </xf>
    <xf numFmtId="49" fontId="8" fillId="0" borderId="0" xfId="489" applyNumberFormat="1" applyFont="1" applyFill="1" applyBorder="1" applyAlignment="1">
      <alignment horizontal="left" vertical="center"/>
      <protection/>
    </xf>
    <xf numFmtId="0" fontId="11" fillId="0" borderId="0" xfId="489" applyFont="1" applyFill="1" applyAlignment="1">
      <alignment vertical="center"/>
      <protection/>
    </xf>
    <xf numFmtId="0" fontId="11" fillId="0" borderId="0" xfId="489" applyFont="1" applyFill="1" applyBorder="1" applyAlignment="1">
      <alignment vertical="center"/>
      <protection/>
    </xf>
    <xf numFmtId="0" fontId="8" fillId="0" borderId="0" xfId="484" applyFont="1" applyFill="1" applyBorder="1" applyAlignment="1">
      <alignment vertical="center"/>
      <protection/>
    </xf>
    <xf numFmtId="0" fontId="8" fillId="0" borderId="0" xfId="475" applyFont="1" applyFill="1" applyAlignment="1" applyProtection="1">
      <alignment vertical="center"/>
      <protection/>
    </xf>
    <xf numFmtId="41" fontId="8" fillId="0" borderId="0" xfId="371" applyNumberFormat="1" applyFont="1" applyFill="1" applyBorder="1" applyAlignment="1" applyProtection="1">
      <alignment horizontal="left" vertical="center"/>
      <protection locked="0"/>
    </xf>
    <xf numFmtId="0" fontId="8" fillId="0" borderId="0" xfId="491" applyFont="1" applyFill="1" applyAlignment="1">
      <alignment vertical="center"/>
    </xf>
    <xf numFmtId="0" fontId="8" fillId="0" borderId="0" xfId="491" applyFont="1" applyFill="1" applyBorder="1" applyAlignment="1">
      <alignment vertical="center"/>
    </xf>
    <xf numFmtId="0" fontId="8" fillId="0" borderId="0" xfId="491" applyFont="1" applyFill="1" applyBorder="1" applyAlignment="1">
      <alignment horizontal="right" vertical="center"/>
    </xf>
    <xf numFmtId="0" fontId="8" fillId="0" borderId="0" xfId="491" applyFont="1" applyFill="1" applyAlignment="1">
      <alignment horizontal="centerContinuous" vertical="center"/>
    </xf>
    <xf numFmtId="0" fontId="8" fillId="0" borderId="0" xfId="491" applyFont="1" applyFill="1" applyBorder="1" applyAlignment="1">
      <alignment horizontal="centerContinuous" vertical="center"/>
    </xf>
    <xf numFmtId="4" fontId="8" fillId="0" borderId="0" xfId="491" applyNumberFormat="1" applyFont="1" applyFill="1" applyBorder="1" applyAlignment="1">
      <alignment horizontal="right" vertical="center"/>
    </xf>
    <xf numFmtId="0" fontId="8" fillId="0" borderId="0" xfId="491" applyFont="1" applyFill="1" applyAlignment="1">
      <alignment horizontal="right" vertical="center"/>
    </xf>
    <xf numFmtId="3" fontId="8" fillId="0" borderId="0" xfId="491" applyNumberFormat="1" applyFont="1" applyFill="1" applyAlignment="1">
      <alignment horizontal="right" vertical="center"/>
    </xf>
    <xf numFmtId="0" fontId="11" fillId="0" borderId="0" xfId="491" applyFont="1" applyFill="1" applyAlignment="1">
      <alignment vertical="center"/>
    </xf>
    <xf numFmtId="0" fontId="11" fillId="0" borderId="0" xfId="491" applyFont="1" applyFill="1" applyBorder="1" applyAlignment="1">
      <alignment vertical="center"/>
    </xf>
    <xf numFmtId="0" fontId="8" fillId="0" borderId="0" xfId="482" applyFont="1" applyFill="1" applyAlignment="1">
      <alignment vertical="center"/>
    </xf>
    <xf numFmtId="1" fontId="8" fillId="0" borderId="0" xfId="482" applyNumberFormat="1" applyFont="1" applyFill="1" applyBorder="1" applyAlignment="1">
      <alignment vertical="center"/>
    </xf>
    <xf numFmtId="1" fontId="8" fillId="0" borderId="0" xfId="482" applyNumberFormat="1" applyFont="1" applyFill="1" applyAlignment="1">
      <alignment vertical="center"/>
    </xf>
    <xf numFmtId="1" fontId="8" fillId="0" borderId="0" xfId="482" applyNumberFormat="1" applyFont="1" applyFill="1" applyAlignment="1">
      <alignment horizontal="centerContinuous" vertical="center"/>
    </xf>
    <xf numFmtId="0" fontId="8" fillId="0" borderId="0" xfId="482" applyFont="1" applyFill="1" applyAlignment="1">
      <alignment horizontal="centerContinuous" vertical="center"/>
    </xf>
    <xf numFmtId="1" fontId="8" fillId="0" borderId="0" xfId="482" applyNumberFormat="1" applyFont="1" applyFill="1" applyBorder="1" applyAlignment="1">
      <alignment horizontal="centerContinuous" vertical="center"/>
    </xf>
    <xf numFmtId="1" fontId="8" fillId="0" borderId="0" xfId="482" applyNumberFormat="1" applyFont="1" applyFill="1" applyBorder="1" applyAlignment="1">
      <alignment horizontal="center" vertical="center"/>
    </xf>
    <xf numFmtId="1" fontId="11" fillId="0" borderId="0" xfId="0" applyNumberFormat="1" applyFont="1" applyFill="1" applyBorder="1" applyAlignment="1">
      <alignment vertical="center"/>
    </xf>
    <xf numFmtId="0" fontId="8" fillId="0" borderId="0" xfId="481" applyFont="1" applyFill="1" applyAlignment="1">
      <alignment horizontal="centerContinuous" vertical="center"/>
    </xf>
    <xf numFmtId="0" fontId="8" fillId="0" borderId="0" xfId="481" applyFont="1" applyFill="1" applyBorder="1" applyAlignment="1">
      <alignment horizontal="centerContinuous" vertical="center"/>
    </xf>
    <xf numFmtId="0" fontId="8" fillId="0" borderId="0" xfId="481" applyFont="1" applyFill="1" applyBorder="1" applyAlignment="1">
      <alignment horizontal="left" vertical="center"/>
    </xf>
    <xf numFmtId="0" fontId="8" fillId="0" borderId="0" xfId="481" applyFont="1" applyFill="1" applyBorder="1" applyAlignment="1">
      <alignment vertical="center"/>
    </xf>
    <xf numFmtId="41" fontId="8" fillId="0" borderId="0" xfId="481" applyNumberFormat="1" applyFont="1" applyFill="1" applyBorder="1" applyAlignment="1" applyProtection="1">
      <alignment horizontal="right" vertical="center"/>
      <protection locked="0"/>
    </xf>
    <xf numFmtId="185" fontId="8" fillId="0" borderId="0" xfId="481" applyNumberFormat="1" applyFont="1" applyFill="1" applyBorder="1" applyAlignment="1" applyProtection="1">
      <alignment horizontal="right" vertical="center"/>
      <protection locked="0"/>
    </xf>
    <xf numFmtId="41" fontId="8" fillId="0" borderId="0" xfId="481" applyNumberFormat="1" applyFont="1" applyFill="1" applyBorder="1" applyAlignment="1">
      <alignment horizontal="right" vertical="center"/>
    </xf>
    <xf numFmtId="0" fontId="8" fillId="0" borderId="19" xfId="481" applyFont="1" applyFill="1" applyBorder="1" applyAlignment="1">
      <alignment horizontal="center" vertical="center"/>
    </xf>
    <xf numFmtId="0" fontId="8" fillId="0" borderId="2" xfId="481" applyFont="1" applyFill="1" applyBorder="1" applyAlignment="1" applyProtection="1">
      <alignment horizontal="right" vertical="center"/>
      <protection locked="0"/>
    </xf>
    <xf numFmtId="0" fontId="8" fillId="0" borderId="19" xfId="481" applyFont="1" applyFill="1" applyBorder="1" applyAlignment="1" applyProtection="1">
      <alignment horizontal="center" vertical="center"/>
      <protection locked="0"/>
    </xf>
    <xf numFmtId="41" fontId="8" fillId="0" borderId="0" xfId="481" applyNumberFormat="1" applyFont="1" applyFill="1" applyBorder="1" applyAlignment="1" applyProtection="1">
      <alignment horizontal="left" vertical="center"/>
      <protection locked="0"/>
    </xf>
    <xf numFmtId="41" fontId="8" fillId="0" borderId="0" xfId="477" applyNumberFormat="1" applyFont="1" applyFill="1" applyBorder="1" applyAlignment="1">
      <alignment horizontal="right" vertical="center"/>
    </xf>
    <xf numFmtId="0" fontId="8" fillId="0" borderId="2" xfId="481" applyFont="1" applyFill="1" applyBorder="1" applyAlignment="1">
      <alignment horizontal="right" vertical="center"/>
    </xf>
    <xf numFmtId="0" fontId="8" fillId="0" borderId="0" xfId="481" applyFont="1" applyFill="1" applyBorder="1" applyAlignment="1">
      <alignment horizontal="center" vertical="center"/>
    </xf>
    <xf numFmtId="180" fontId="8" fillId="0" borderId="0" xfId="481" applyNumberFormat="1" applyFont="1" applyFill="1" applyBorder="1" applyAlignment="1">
      <alignment vertical="center"/>
    </xf>
    <xf numFmtId="3" fontId="8" fillId="0" borderId="0" xfId="481" applyNumberFormat="1" applyFont="1" applyFill="1" applyBorder="1" applyAlignment="1">
      <alignment vertical="center"/>
    </xf>
    <xf numFmtId="179" fontId="8" fillId="0" borderId="0" xfId="481" applyNumberFormat="1" applyFont="1" applyFill="1" applyBorder="1" applyAlignment="1">
      <alignment vertical="center"/>
    </xf>
    <xf numFmtId="1" fontId="8" fillId="0" borderId="0" xfId="481" applyNumberFormat="1" applyFont="1" applyFill="1" applyBorder="1" applyAlignment="1">
      <alignment vertical="center"/>
    </xf>
    <xf numFmtId="176" fontId="8" fillId="0" borderId="0" xfId="481" applyNumberFormat="1" applyFont="1" applyFill="1" applyBorder="1" applyAlignment="1">
      <alignment vertical="center"/>
    </xf>
    <xf numFmtId="181" fontId="8" fillId="0" borderId="0" xfId="481" applyNumberFormat="1" applyFont="1" applyFill="1" applyBorder="1" applyAlignment="1">
      <alignment vertical="center"/>
    </xf>
    <xf numFmtId="0" fontId="8" fillId="0" borderId="0" xfId="481" applyNumberFormat="1" applyFont="1" applyFill="1" applyBorder="1" applyAlignment="1">
      <alignment vertical="center"/>
    </xf>
    <xf numFmtId="0" fontId="8" fillId="0" borderId="0" xfId="481" applyFont="1" applyFill="1" applyAlignment="1">
      <alignment vertical="center"/>
    </xf>
    <xf numFmtId="180" fontId="8" fillId="0" borderId="0" xfId="481" applyNumberFormat="1" applyFont="1" applyFill="1" applyAlignment="1">
      <alignment vertical="center"/>
    </xf>
    <xf numFmtId="0" fontId="8" fillId="0" borderId="0" xfId="485" applyFont="1" applyFill="1" applyBorder="1" applyAlignment="1">
      <alignment vertical="center"/>
    </xf>
    <xf numFmtId="176" fontId="8" fillId="0" borderId="0" xfId="481" applyNumberFormat="1" applyFont="1" applyFill="1" applyAlignment="1">
      <alignment vertical="center"/>
    </xf>
    <xf numFmtId="0" fontId="8" fillId="0" borderId="0" xfId="485" applyFont="1" applyFill="1" applyAlignment="1">
      <alignment horizontal="left"/>
    </xf>
    <xf numFmtId="3" fontId="11" fillId="0" borderId="0" xfId="481" applyNumberFormat="1" applyFont="1" applyFill="1" applyBorder="1" applyAlignment="1">
      <alignment vertical="center"/>
    </xf>
    <xf numFmtId="0" fontId="11" fillId="0" borderId="0" xfId="481" applyFont="1" applyFill="1" applyBorder="1" applyAlignment="1">
      <alignment vertical="center"/>
    </xf>
    <xf numFmtId="0" fontId="11" fillId="0" borderId="0" xfId="481" applyFont="1" applyFill="1" applyAlignment="1">
      <alignment vertical="center"/>
    </xf>
    <xf numFmtId="176" fontId="11" fillId="0" borderId="0" xfId="481" applyNumberFormat="1" applyFont="1" applyFill="1" applyAlignment="1">
      <alignment vertical="center"/>
    </xf>
    <xf numFmtId="181" fontId="11" fillId="0" borderId="0" xfId="481" applyNumberFormat="1" applyFont="1" applyFill="1" applyBorder="1" applyAlignment="1">
      <alignment vertical="center"/>
    </xf>
    <xf numFmtId="180" fontId="11" fillId="0" borderId="0" xfId="481" applyNumberFormat="1" applyFont="1" applyFill="1" applyBorder="1" applyAlignment="1">
      <alignment vertical="center"/>
    </xf>
    <xf numFmtId="0" fontId="11" fillId="0" borderId="0" xfId="481" applyFont="1" applyFill="1" applyBorder="1" applyAlignment="1">
      <alignment horizontal="left" vertical="center"/>
    </xf>
    <xf numFmtId="0" fontId="8" fillId="0" borderId="0" xfId="485" applyFont="1" applyFill="1" applyAlignment="1">
      <alignment vertical="center"/>
    </xf>
    <xf numFmtId="0" fontId="8" fillId="0" borderId="0" xfId="485" applyFont="1" applyFill="1" applyBorder="1" applyAlignment="1">
      <alignment horizontal="right" vertical="center"/>
    </xf>
    <xf numFmtId="0" fontId="11" fillId="0" borderId="0" xfId="485" applyFont="1" applyFill="1" applyAlignment="1">
      <alignment vertical="center"/>
    </xf>
    <xf numFmtId="0" fontId="11" fillId="0" borderId="0" xfId="485" applyFont="1" applyFill="1" applyBorder="1" applyAlignment="1">
      <alignment vertical="center"/>
    </xf>
    <xf numFmtId="3" fontId="52" fillId="0" borderId="0" xfId="483" applyNumberFormat="1" applyFont="1" applyFill="1">
      <alignment vertical="center"/>
      <protection/>
    </xf>
    <xf numFmtId="3" fontId="8" fillId="0" borderId="0" xfId="483" applyNumberFormat="1" applyFont="1" applyFill="1">
      <alignment vertical="center"/>
      <protection/>
    </xf>
    <xf numFmtId="3" fontId="8" fillId="0" borderId="0" xfId="483" applyNumberFormat="1" applyFont="1" applyFill="1" applyBorder="1">
      <alignment vertical="center"/>
      <protection/>
    </xf>
    <xf numFmtId="3" fontId="8" fillId="0" borderId="0" xfId="485" applyNumberFormat="1" applyFont="1" applyFill="1" applyAlignment="1">
      <alignment vertical="center"/>
    </xf>
    <xf numFmtId="3" fontId="8" fillId="0" borderId="0" xfId="485" applyNumberFormat="1" applyFont="1" applyFill="1" applyAlignment="1">
      <alignment horizontal="left"/>
    </xf>
    <xf numFmtId="3" fontId="8" fillId="0" borderId="0" xfId="485" applyNumberFormat="1" applyFont="1" applyFill="1" applyAlignment="1">
      <alignment horizontal="left" vertical="center"/>
    </xf>
    <xf numFmtId="0" fontId="8" fillId="0" borderId="0" xfId="485" applyFont="1" applyFill="1" applyAlignment="1">
      <alignment horizontal="right" vertical="center"/>
    </xf>
    <xf numFmtId="0" fontId="8" fillId="0" borderId="0" xfId="485" applyFont="1" applyFill="1" applyAlignment="1">
      <alignment horizontal="left" vertical="center"/>
    </xf>
    <xf numFmtId="183" fontId="8" fillId="0" borderId="0" xfId="485" applyNumberFormat="1" applyFont="1" applyFill="1" applyBorder="1" applyAlignment="1">
      <alignment horizontal="right" vertical="center"/>
    </xf>
    <xf numFmtId="0" fontId="11" fillId="0" borderId="0" xfId="485" applyFont="1" applyFill="1" applyBorder="1" applyAlignment="1">
      <alignment horizontal="right" vertical="center"/>
    </xf>
    <xf numFmtId="0" fontId="11" fillId="0" borderId="0" xfId="485" applyFont="1" applyFill="1" applyAlignment="1">
      <alignment horizontal="right" vertical="center"/>
    </xf>
    <xf numFmtId="0" fontId="11" fillId="0" borderId="0" xfId="485" applyFont="1" applyFill="1" applyAlignment="1">
      <alignment horizontal="center" vertical="center"/>
    </xf>
    <xf numFmtId="0" fontId="8" fillId="0" borderId="0" xfId="477" applyFont="1" applyFill="1" applyAlignment="1">
      <alignment vertical="center"/>
    </xf>
    <xf numFmtId="0" fontId="8" fillId="0" borderId="0" xfId="477" applyFont="1" applyFill="1" applyAlignment="1">
      <alignment horizontal="center" vertical="center"/>
    </xf>
    <xf numFmtId="0" fontId="8" fillId="0" borderId="0" xfId="477" applyFont="1" applyFill="1" applyBorder="1" applyAlignment="1">
      <alignment vertical="center"/>
    </xf>
    <xf numFmtId="0" fontId="8" fillId="0" borderId="0" xfId="477" applyFont="1" applyFill="1" applyBorder="1" applyAlignment="1">
      <alignment horizontal="right" vertical="center"/>
    </xf>
    <xf numFmtId="0" fontId="8" fillId="0" borderId="0" xfId="477" applyFont="1" applyFill="1" applyBorder="1" applyAlignment="1">
      <alignment horizontal="center" vertical="center"/>
    </xf>
    <xf numFmtId="0" fontId="8" fillId="0" borderId="0" xfId="477" applyFont="1" applyFill="1" applyAlignment="1">
      <alignment horizontal="centerContinuous" vertical="center"/>
    </xf>
    <xf numFmtId="0" fontId="8" fillId="0" borderId="0" xfId="477" applyFont="1" applyFill="1" applyBorder="1" applyAlignment="1">
      <alignment horizontal="centerContinuous" vertical="center"/>
    </xf>
    <xf numFmtId="0" fontId="8" fillId="0" borderId="0" xfId="474" applyFont="1" applyFill="1" applyAlignment="1">
      <alignment vertical="center"/>
    </xf>
    <xf numFmtId="0" fontId="8" fillId="0" borderId="0" xfId="474" applyFont="1" applyFill="1" applyBorder="1" applyAlignment="1">
      <alignment vertical="center"/>
    </xf>
    <xf numFmtId="0" fontId="8" fillId="0" borderId="0" xfId="474" applyFont="1" applyFill="1" applyBorder="1" applyAlignment="1">
      <alignment horizontal="left" vertical="center"/>
    </xf>
    <xf numFmtId="0" fontId="8" fillId="0" borderId="0" xfId="474" applyFont="1" applyFill="1" applyBorder="1" applyAlignment="1">
      <alignment horizontal="right" vertical="center"/>
    </xf>
    <xf numFmtId="0" fontId="8" fillId="0" borderId="0" xfId="474" applyFont="1" applyFill="1" applyAlignment="1">
      <alignment horizontal="center" vertical="center"/>
    </xf>
    <xf numFmtId="0" fontId="8" fillId="0" borderId="0" xfId="474" applyFont="1" applyFill="1" applyBorder="1" applyAlignment="1">
      <alignment horizontal="center" vertical="center"/>
    </xf>
    <xf numFmtId="0" fontId="8" fillId="0" borderId="0" xfId="474" applyFont="1" applyFill="1" applyBorder="1" applyAlignment="1">
      <alignment horizontal="centerContinuous" vertical="center"/>
    </xf>
    <xf numFmtId="0" fontId="8" fillId="0" borderId="0" xfId="474" applyFont="1" applyFill="1" applyAlignment="1">
      <alignment horizontal="centerContinuous" vertical="center"/>
    </xf>
    <xf numFmtId="0" fontId="9" fillId="0" borderId="0" xfId="474" applyFont="1" applyFill="1" applyBorder="1" applyAlignment="1">
      <alignment horizontal="centerContinuous" vertical="center"/>
    </xf>
    <xf numFmtId="0" fontId="9" fillId="0" borderId="0" xfId="474" applyFont="1" applyFill="1" applyBorder="1" applyAlignment="1">
      <alignment vertical="center"/>
    </xf>
    <xf numFmtId="3" fontId="8" fillId="0" borderId="0" xfId="474" applyNumberFormat="1" applyFont="1" applyFill="1" applyBorder="1" applyAlignment="1">
      <alignment vertical="center"/>
    </xf>
    <xf numFmtId="0" fontId="8" fillId="0" borderId="0" xfId="474" applyFont="1" applyFill="1" applyAlignment="1">
      <alignment horizontal="right" vertical="center"/>
    </xf>
    <xf numFmtId="3" fontId="8" fillId="0" borderId="0" xfId="474" applyNumberFormat="1" applyFont="1" applyFill="1" applyAlignment="1">
      <alignment vertical="center"/>
    </xf>
    <xf numFmtId="0" fontId="11" fillId="0" borderId="0" xfId="474" applyFont="1" applyFill="1" applyAlignment="1">
      <alignment horizontal="right" vertical="center"/>
    </xf>
    <xf numFmtId="0" fontId="11" fillId="0" borderId="0" xfId="474" applyFont="1" applyFill="1" applyAlignment="1">
      <alignment vertical="center"/>
    </xf>
    <xf numFmtId="0" fontId="11" fillId="0" borderId="0" xfId="474" applyFont="1" applyFill="1" applyBorder="1" applyAlignment="1">
      <alignment horizontal="right" vertical="center"/>
    </xf>
    <xf numFmtId="0" fontId="11" fillId="0" borderId="0" xfId="474" applyFont="1" applyFill="1" applyBorder="1" applyAlignment="1">
      <alignment vertical="center"/>
    </xf>
    <xf numFmtId="3" fontId="11" fillId="0" borderId="0" xfId="474" applyNumberFormat="1" applyFont="1" applyFill="1" applyBorder="1" applyAlignment="1">
      <alignment vertical="center"/>
    </xf>
    <xf numFmtId="3" fontId="11" fillId="0" borderId="0" xfId="474" applyNumberFormat="1" applyFont="1" applyFill="1" applyAlignment="1">
      <alignment vertical="center"/>
    </xf>
    <xf numFmtId="0" fontId="11" fillId="0" borderId="0" xfId="474" applyFont="1" applyFill="1" applyBorder="1" applyAlignment="1">
      <alignment horizontal="left" vertical="center"/>
    </xf>
    <xf numFmtId="0" fontId="9" fillId="0" borderId="0" xfId="478" applyFont="1" applyFill="1" applyAlignment="1">
      <alignment horizontal="centerContinuous" vertical="center"/>
    </xf>
    <xf numFmtId="0" fontId="9" fillId="0" borderId="0" xfId="478" applyFont="1" applyFill="1" applyAlignment="1">
      <alignment/>
    </xf>
    <xf numFmtId="0" fontId="11" fillId="0" borderId="0" xfId="478" applyFont="1" applyFill="1" applyAlignment="1">
      <alignment/>
    </xf>
    <xf numFmtId="41" fontId="8" fillId="0" borderId="0" xfId="478" applyNumberFormat="1" applyFont="1" applyFill="1" applyAlignment="1">
      <alignment/>
    </xf>
    <xf numFmtId="49" fontId="8" fillId="0" borderId="0" xfId="478" applyNumberFormat="1" applyFont="1" applyFill="1" applyAlignment="1" applyProtection="1">
      <alignment horizontal="center" vertical="center"/>
      <protection/>
    </xf>
    <xf numFmtId="49" fontId="8" fillId="0" borderId="0" xfId="478" applyNumberFormat="1" applyFont="1" applyFill="1" applyAlignment="1" applyProtection="1">
      <alignment vertical="center"/>
      <protection/>
    </xf>
    <xf numFmtId="49" fontId="8" fillId="0" borderId="0" xfId="478" applyNumberFormat="1" applyFont="1" applyFill="1" applyBorder="1" applyAlignment="1" applyProtection="1">
      <alignment vertical="center"/>
      <protection/>
    </xf>
    <xf numFmtId="0" fontId="8" fillId="0" borderId="0" xfId="478" applyFont="1" applyFill="1" applyBorder="1" applyAlignment="1" applyProtection="1">
      <alignment vertical="center"/>
      <protection/>
    </xf>
    <xf numFmtId="0" fontId="8" fillId="0" borderId="0" xfId="478" applyFont="1" applyFill="1" applyBorder="1" applyAlignment="1" applyProtection="1">
      <alignment horizontal="right" vertical="center"/>
      <protection/>
    </xf>
    <xf numFmtId="0" fontId="8" fillId="0" borderId="0" xfId="478" applyFont="1" applyFill="1" applyAlignment="1" applyProtection="1">
      <alignment horizontal="center" vertical="center"/>
      <protection/>
    </xf>
    <xf numFmtId="0" fontId="8" fillId="0" borderId="0" xfId="478" applyFont="1" applyFill="1" applyAlignment="1" applyProtection="1">
      <alignment vertical="center"/>
      <protection/>
    </xf>
    <xf numFmtId="0" fontId="8" fillId="0" borderId="0" xfId="478" applyFont="1" applyFill="1" applyBorder="1" applyAlignment="1" applyProtection="1">
      <alignment horizontal="center" vertical="center"/>
      <protection/>
    </xf>
    <xf numFmtId="0" fontId="8" fillId="0" borderId="0" xfId="478" applyFont="1" applyFill="1" applyAlignment="1" applyProtection="1">
      <alignment horizontal="centerContinuous" vertical="center"/>
      <protection/>
    </xf>
    <xf numFmtId="0" fontId="8" fillId="0" borderId="0" xfId="478" applyFont="1" applyFill="1" applyBorder="1" applyAlignment="1" applyProtection="1">
      <alignment horizontal="centerContinuous" vertical="center"/>
      <protection/>
    </xf>
    <xf numFmtId="0" fontId="54" fillId="0" borderId="0" xfId="489" applyFont="1" applyFill="1" applyBorder="1" applyAlignment="1">
      <alignment vertical="center"/>
      <protection/>
    </xf>
    <xf numFmtId="49" fontId="52" fillId="0" borderId="0" xfId="489" applyNumberFormat="1" applyFont="1" applyFill="1" applyBorder="1" applyAlignment="1">
      <alignment vertical="center"/>
      <protection/>
    </xf>
    <xf numFmtId="0" fontId="52" fillId="0" borderId="0" xfId="489" applyFont="1" applyFill="1" applyBorder="1" applyAlignment="1" applyProtection="1">
      <alignment vertical="center"/>
      <protection locked="0"/>
    </xf>
    <xf numFmtId="41" fontId="52" fillId="0" borderId="0" xfId="0" applyNumberFormat="1" applyFont="1" applyFill="1" applyBorder="1" applyAlignment="1" applyProtection="1">
      <alignment horizontal="right" vertical="center"/>
      <protection locked="0"/>
    </xf>
    <xf numFmtId="0" fontId="52" fillId="0" borderId="0" xfId="478" applyFont="1" applyFill="1" applyBorder="1" applyAlignment="1" applyProtection="1">
      <alignment vertical="center"/>
      <protection/>
    </xf>
    <xf numFmtId="0" fontId="52" fillId="0" borderId="0" xfId="478" applyFont="1" applyFill="1" applyBorder="1" applyAlignment="1" applyProtection="1">
      <alignment vertical="center"/>
      <protection locked="0"/>
    </xf>
    <xf numFmtId="0" fontId="52" fillId="0" borderId="0" xfId="0" applyFont="1" applyFill="1" applyBorder="1" applyAlignment="1" applyProtection="1">
      <alignment vertical="center"/>
      <protection locked="0"/>
    </xf>
    <xf numFmtId="0" fontId="52" fillId="0" borderId="0" xfId="478" applyFont="1" applyFill="1" applyBorder="1" applyAlignment="1" applyProtection="1">
      <alignment vertical="center" shrinkToFit="1"/>
      <protection/>
    </xf>
    <xf numFmtId="0" fontId="52" fillId="0" borderId="0" xfId="0" applyFont="1" applyFill="1" applyBorder="1" applyAlignment="1" applyProtection="1">
      <alignment horizontal="left" vertical="center"/>
      <protection locked="0"/>
    </xf>
    <xf numFmtId="0" fontId="54" fillId="0" borderId="0" xfId="478" applyFont="1" applyFill="1" applyAlignment="1">
      <alignment horizontal="centerContinuous" vertical="center"/>
    </xf>
    <xf numFmtId="0" fontId="54" fillId="0" borderId="0" xfId="478" applyFont="1" applyFill="1" applyAlignment="1">
      <alignment/>
    </xf>
    <xf numFmtId="0" fontId="52" fillId="0" borderId="0" xfId="478" applyFont="1" applyFill="1" applyBorder="1" applyAlignment="1">
      <alignment/>
    </xf>
    <xf numFmtId="0" fontId="52" fillId="0" borderId="0" xfId="478" applyFont="1" applyFill="1" applyAlignment="1">
      <alignment/>
    </xf>
    <xf numFmtId="0" fontId="52" fillId="0" borderId="0" xfId="0" applyFont="1" applyFill="1" applyAlignment="1">
      <alignment/>
    </xf>
    <xf numFmtId="0" fontId="52" fillId="0" borderId="0" xfId="0" applyFont="1" applyFill="1" applyBorder="1" applyAlignment="1">
      <alignment/>
    </xf>
    <xf numFmtId="0" fontId="52" fillId="0" borderId="0" xfId="484" applyFont="1" applyFill="1" applyBorder="1" applyAlignment="1">
      <alignment vertical="center"/>
      <protection/>
    </xf>
    <xf numFmtId="0" fontId="52" fillId="0" borderId="0" xfId="474" applyFont="1" applyFill="1" applyBorder="1" applyAlignment="1">
      <alignment horizontal="left" vertical="center"/>
    </xf>
    <xf numFmtId="0" fontId="54" fillId="0" borderId="0" xfId="474" applyFont="1" applyFill="1" applyBorder="1" applyAlignment="1">
      <alignment vertical="center"/>
    </xf>
    <xf numFmtId="0" fontId="52" fillId="0" borderId="0" xfId="474" applyFont="1" applyFill="1" applyBorder="1" applyAlignment="1">
      <alignment vertical="center"/>
    </xf>
    <xf numFmtId="0" fontId="52" fillId="0" borderId="20" xfId="474" applyFont="1" applyFill="1" applyBorder="1" applyAlignment="1">
      <alignment horizontal="centerContinuous" vertical="center"/>
    </xf>
    <xf numFmtId="0" fontId="52" fillId="0" borderId="0" xfId="474" applyFont="1" applyFill="1" applyBorder="1" applyAlignment="1">
      <alignment horizontal="centerContinuous" vertical="center"/>
    </xf>
    <xf numFmtId="0" fontId="52" fillId="0" borderId="19" xfId="474" applyFont="1" applyFill="1" applyBorder="1" applyAlignment="1">
      <alignment horizontal="centerContinuous" vertical="center"/>
    </xf>
    <xf numFmtId="0" fontId="52" fillId="0" borderId="2" xfId="474" applyFont="1" applyFill="1" applyBorder="1" applyAlignment="1">
      <alignment horizontal="centerContinuous" vertical="center"/>
    </xf>
    <xf numFmtId="0" fontId="52" fillId="0" borderId="4" xfId="474" applyFont="1" applyFill="1" applyBorder="1" applyAlignment="1">
      <alignment horizontal="centerContinuous" vertical="center"/>
    </xf>
    <xf numFmtId="0" fontId="52" fillId="0" borderId="21" xfId="474" applyFont="1" applyFill="1" applyBorder="1" applyAlignment="1">
      <alignment horizontal="centerContinuous" vertical="center"/>
    </xf>
    <xf numFmtId="0" fontId="52" fillId="0" borderId="22" xfId="474" applyFont="1" applyFill="1" applyBorder="1" applyAlignment="1">
      <alignment horizontal="centerContinuous" vertical="center"/>
    </xf>
    <xf numFmtId="0" fontId="52" fillId="0" borderId="19" xfId="474" applyFont="1" applyFill="1" applyBorder="1" applyAlignment="1">
      <alignment horizontal="center" vertical="center"/>
    </xf>
    <xf numFmtId="0" fontId="52" fillId="0" borderId="23" xfId="474" applyFont="1" applyFill="1" applyBorder="1" applyAlignment="1">
      <alignment horizontal="centerContinuous" vertical="center"/>
    </xf>
    <xf numFmtId="0" fontId="52" fillId="0" borderId="24" xfId="474" applyFont="1" applyFill="1" applyBorder="1" applyAlignment="1">
      <alignment horizontal="centerContinuous" vertical="center"/>
    </xf>
    <xf numFmtId="0" fontId="52" fillId="0" borderId="25" xfId="474" applyFont="1" applyFill="1" applyBorder="1" applyAlignment="1">
      <alignment horizontal="centerContinuous" vertical="center"/>
    </xf>
    <xf numFmtId="0" fontId="52" fillId="0" borderId="26" xfId="474" applyFont="1" applyFill="1" applyBorder="1" applyAlignment="1">
      <alignment horizontal="centerContinuous" vertical="center" shrinkToFit="1"/>
    </xf>
    <xf numFmtId="0" fontId="52" fillId="0" borderId="23" xfId="474" applyFont="1" applyFill="1" applyBorder="1" applyAlignment="1">
      <alignment horizontal="centerContinuous" vertical="center" shrinkToFit="1"/>
    </xf>
    <xf numFmtId="0" fontId="52" fillId="0" borderId="21" xfId="474" applyFont="1" applyFill="1" applyBorder="1" applyAlignment="1">
      <alignment horizontal="center" vertical="center"/>
    </xf>
    <xf numFmtId="0" fontId="52" fillId="0" borderId="27" xfId="474" applyFont="1" applyFill="1" applyBorder="1" applyAlignment="1">
      <alignment horizontal="centerContinuous" vertical="center"/>
    </xf>
    <xf numFmtId="0" fontId="52" fillId="0" borderId="21" xfId="474" applyFont="1" applyFill="1" applyBorder="1" applyAlignment="1">
      <alignment horizontal="centerContinuous" vertical="center" shrinkToFit="1"/>
    </xf>
    <xf numFmtId="0" fontId="52" fillId="0" borderId="22" xfId="474" applyFont="1" applyFill="1" applyBorder="1" applyAlignment="1">
      <alignment horizontal="centerContinuous" vertical="center" shrinkToFit="1"/>
    </xf>
    <xf numFmtId="0" fontId="52" fillId="0" borderId="28" xfId="474" applyFont="1" applyFill="1" applyBorder="1" applyAlignment="1">
      <alignment horizontal="centerContinuous" vertical="center"/>
    </xf>
    <xf numFmtId="0" fontId="52" fillId="0" borderId="24" xfId="474" applyFont="1" applyFill="1" applyBorder="1" applyAlignment="1">
      <alignment horizontal="center" vertical="center"/>
    </xf>
    <xf numFmtId="0" fontId="52" fillId="0" borderId="27" xfId="474" applyFont="1" applyFill="1" applyBorder="1" applyAlignment="1">
      <alignment horizontal="center" vertical="center"/>
    </xf>
    <xf numFmtId="41" fontId="52" fillId="0" borderId="0" xfId="474" applyNumberFormat="1" applyFont="1" applyFill="1" applyBorder="1" applyAlignment="1" applyProtection="1">
      <alignment vertical="center"/>
      <protection locked="0"/>
    </xf>
    <xf numFmtId="0" fontId="52" fillId="0" borderId="19" xfId="474" applyFont="1" applyFill="1" applyBorder="1" applyAlignment="1" applyProtection="1">
      <alignment horizontal="center" vertical="center"/>
      <protection locked="0"/>
    </xf>
    <xf numFmtId="188" fontId="52" fillId="0" borderId="0" xfId="474" applyNumberFormat="1" applyFont="1" applyFill="1" applyBorder="1" applyAlignment="1" applyProtection="1">
      <alignment vertical="center"/>
      <protection locked="0"/>
    </xf>
    <xf numFmtId="0" fontId="52" fillId="0" borderId="2" xfId="474" applyFont="1" applyFill="1" applyBorder="1" applyAlignment="1" applyProtection="1">
      <alignment horizontal="right" vertical="center" shrinkToFit="1"/>
      <protection locked="0"/>
    </xf>
    <xf numFmtId="41" fontId="52" fillId="0" borderId="0" xfId="474" applyNumberFormat="1" applyFont="1" applyFill="1" applyBorder="1" applyAlignment="1">
      <alignment vertical="center"/>
    </xf>
    <xf numFmtId="0" fontId="57" fillId="0" borderId="2" xfId="474" applyFont="1" applyFill="1" applyBorder="1" applyAlignment="1" applyProtection="1">
      <alignment horizontal="right" vertical="center" shrinkToFit="1"/>
      <protection locked="0"/>
    </xf>
    <xf numFmtId="0" fontId="52" fillId="0" borderId="0" xfId="474" applyFont="1" applyFill="1" applyBorder="1" applyAlignment="1" applyProtection="1">
      <alignment vertical="center"/>
      <protection locked="0"/>
    </xf>
    <xf numFmtId="0" fontId="6" fillId="0" borderId="0" xfId="431" applyFont="1" applyFill="1" applyAlignment="1">
      <alignment vertical="center"/>
      <protection/>
    </xf>
    <xf numFmtId="0" fontId="6" fillId="0" borderId="0" xfId="431" applyFont="1" applyFill="1" applyBorder="1" applyAlignment="1">
      <alignment horizontal="left" vertical="center"/>
      <protection/>
    </xf>
    <xf numFmtId="0" fontId="8" fillId="0" borderId="0" xfId="431" applyNumberFormat="1" applyFont="1" applyFill="1" applyAlignment="1">
      <alignment vertical="center"/>
      <protection/>
    </xf>
    <xf numFmtId="0" fontId="8" fillId="0" borderId="0" xfId="431" applyFont="1" applyFill="1" applyAlignment="1">
      <alignment vertical="center"/>
      <protection/>
    </xf>
    <xf numFmtId="0" fontId="8" fillId="0" borderId="0" xfId="431" applyFont="1" applyFill="1" applyBorder="1" applyAlignment="1">
      <alignment horizontal="left" vertical="center"/>
      <protection/>
    </xf>
    <xf numFmtId="0" fontId="8" fillId="0" borderId="0" xfId="431" applyFont="1" applyFill="1" applyBorder="1" applyAlignment="1">
      <alignment vertical="center"/>
      <protection/>
    </xf>
    <xf numFmtId="0" fontId="9" fillId="0" borderId="0" xfId="431" applyFont="1" applyFill="1" applyBorder="1" applyAlignment="1">
      <alignment horizontal="centerContinuous" vertical="center"/>
      <protection/>
    </xf>
    <xf numFmtId="0" fontId="9" fillId="0" borderId="0" xfId="431" applyNumberFormat="1" applyFont="1" applyFill="1" applyAlignment="1">
      <alignment horizontal="centerContinuous" vertical="center"/>
      <protection/>
    </xf>
    <xf numFmtId="0" fontId="9" fillId="0" borderId="0" xfId="431" applyFont="1" applyFill="1" applyAlignment="1">
      <alignment horizontal="centerContinuous" vertical="center"/>
      <protection/>
    </xf>
    <xf numFmtId="0" fontId="9" fillId="0" borderId="0" xfId="431" applyFont="1" applyFill="1" applyBorder="1" applyAlignment="1">
      <alignment vertical="center"/>
      <protection/>
    </xf>
    <xf numFmtId="0" fontId="52" fillId="0" borderId="0" xfId="431" applyNumberFormat="1" applyFont="1" applyFill="1" applyBorder="1" applyAlignment="1">
      <alignment vertical="center"/>
      <protection/>
    </xf>
    <xf numFmtId="0" fontId="52" fillId="0" borderId="0" xfId="431" applyFont="1" applyFill="1" applyBorder="1" applyAlignment="1">
      <alignment vertical="center"/>
      <protection/>
    </xf>
    <xf numFmtId="0" fontId="52" fillId="0" borderId="0" xfId="431" applyFont="1" applyFill="1" applyBorder="1" applyAlignment="1">
      <alignment horizontal="left" vertical="center"/>
      <protection/>
    </xf>
    <xf numFmtId="0" fontId="52" fillId="0" borderId="0" xfId="431" applyFont="1" applyFill="1" applyBorder="1" applyAlignment="1">
      <alignment horizontal="right" vertical="center"/>
      <protection/>
    </xf>
    <xf numFmtId="0" fontId="11" fillId="0" borderId="0" xfId="431" applyFont="1" applyFill="1" applyBorder="1" applyAlignment="1">
      <alignment vertical="center"/>
      <protection/>
    </xf>
    <xf numFmtId="0" fontId="11" fillId="0" borderId="0" xfId="431" applyNumberFormat="1" applyFont="1" applyFill="1" applyAlignment="1">
      <alignment vertical="center"/>
      <protection/>
    </xf>
    <xf numFmtId="0" fontId="11" fillId="0" borderId="0" xfId="431" applyFont="1" applyFill="1" applyAlignment="1">
      <alignment vertical="center"/>
      <protection/>
    </xf>
    <xf numFmtId="0" fontId="11" fillId="0" borderId="0" xfId="431" applyFont="1" applyFill="1" applyBorder="1" applyAlignment="1">
      <alignment horizontal="left" vertical="center"/>
      <protection/>
    </xf>
    <xf numFmtId="0" fontId="54" fillId="0" borderId="0" xfId="431" applyFont="1" applyFill="1" applyBorder="1" applyAlignment="1">
      <alignment vertical="center"/>
      <protection/>
    </xf>
    <xf numFmtId="0" fontId="52" fillId="0" borderId="0" xfId="431" applyFont="1" applyFill="1" applyAlignment="1">
      <alignment vertical="center"/>
      <protection/>
    </xf>
    <xf numFmtId="43" fontId="51" fillId="0" borderId="0" xfId="431" applyNumberFormat="1" applyFont="1" applyFill="1" applyAlignment="1">
      <alignment vertical="center"/>
      <protection/>
    </xf>
    <xf numFmtId="0" fontId="54" fillId="0" borderId="0" xfId="477" applyFont="1" applyFill="1" applyBorder="1" applyAlignment="1">
      <alignment vertical="center"/>
    </xf>
    <xf numFmtId="0" fontId="52" fillId="0" borderId="0" xfId="477" applyFont="1" applyFill="1" applyBorder="1" applyAlignment="1">
      <alignment vertical="center"/>
    </xf>
    <xf numFmtId="0" fontId="52" fillId="0" borderId="19" xfId="477" applyFont="1" applyFill="1" applyBorder="1" applyAlignment="1">
      <alignment horizontal="center" vertical="center"/>
    </xf>
    <xf numFmtId="41" fontId="52" fillId="0" borderId="0" xfId="358" applyFont="1" applyFill="1" applyBorder="1" applyAlignment="1">
      <alignment horizontal="right" vertical="center"/>
    </xf>
    <xf numFmtId="41" fontId="52" fillId="0" borderId="0" xfId="477" applyNumberFormat="1" applyFont="1" applyFill="1" applyBorder="1" applyAlignment="1" applyProtection="1">
      <alignment horizontal="right" vertical="center"/>
      <protection locked="0"/>
    </xf>
    <xf numFmtId="0" fontId="52" fillId="0" borderId="2" xfId="477" applyFont="1" applyFill="1" applyBorder="1" applyAlignment="1">
      <alignment horizontal="right" vertical="center" shrinkToFit="1"/>
    </xf>
    <xf numFmtId="41" fontId="52" fillId="0" borderId="0" xfId="477" applyNumberFormat="1" applyFont="1" applyFill="1" applyBorder="1" applyAlignment="1" applyProtection="1">
      <alignment horizontal="center" vertical="center"/>
      <protection locked="0"/>
    </xf>
    <xf numFmtId="41" fontId="52" fillId="0" borderId="0" xfId="477" applyNumberFormat="1" applyFont="1" applyFill="1" applyBorder="1" applyAlignment="1">
      <alignment horizontal="right" vertical="center"/>
    </xf>
    <xf numFmtId="41" fontId="52" fillId="0" borderId="0" xfId="477" applyNumberFormat="1" applyFont="1" applyFill="1" applyBorder="1" applyAlignment="1">
      <alignment horizontal="center" vertical="center"/>
    </xf>
    <xf numFmtId="0" fontId="54" fillId="0" borderId="0" xfId="491" applyFont="1" applyFill="1" applyBorder="1" applyAlignment="1">
      <alignment vertical="center"/>
    </xf>
    <xf numFmtId="0" fontId="52" fillId="0" borderId="0" xfId="491" applyFont="1" applyFill="1" applyBorder="1" applyAlignment="1">
      <alignment vertical="center"/>
    </xf>
    <xf numFmtId="4" fontId="52" fillId="0" borderId="0" xfId="491" applyNumberFormat="1" applyFont="1" applyFill="1" applyBorder="1" applyAlignment="1">
      <alignment horizontal="right" vertical="center"/>
    </xf>
    <xf numFmtId="0" fontId="52" fillId="0" borderId="0" xfId="485" applyFont="1" applyFill="1" applyBorder="1" applyAlignment="1">
      <alignment vertical="center" shrinkToFit="1"/>
    </xf>
    <xf numFmtId="0" fontId="57" fillId="0" borderId="0" xfId="485" applyFont="1" applyFill="1" applyBorder="1" applyAlignment="1">
      <alignment vertical="center" shrinkToFit="1"/>
    </xf>
    <xf numFmtId="0" fontId="52" fillId="0" borderId="29" xfId="485" applyFont="1" applyFill="1" applyBorder="1" applyAlignment="1">
      <alignment horizontal="center" vertical="center"/>
    </xf>
    <xf numFmtId="0" fontId="52" fillId="0" borderId="6" xfId="485" applyFont="1" applyFill="1" applyBorder="1" applyAlignment="1">
      <alignment vertical="center"/>
    </xf>
    <xf numFmtId="0" fontId="52" fillId="0" borderId="6" xfId="485" applyFont="1" applyFill="1" applyBorder="1" applyAlignment="1">
      <alignment horizontal="right" vertical="center"/>
    </xf>
    <xf numFmtId="183" fontId="52" fillId="0" borderId="6" xfId="485" applyNumberFormat="1" applyFont="1" applyFill="1" applyBorder="1" applyAlignment="1">
      <alignment vertical="center"/>
    </xf>
    <xf numFmtId="0" fontId="52" fillId="0" borderId="30" xfId="485" applyFont="1" applyFill="1" applyBorder="1" applyAlignment="1">
      <alignment horizontal="right" vertical="center"/>
    </xf>
    <xf numFmtId="0" fontId="52" fillId="0" borderId="0" xfId="485" applyFont="1" applyFill="1" applyBorder="1" applyAlignment="1">
      <alignment vertical="center"/>
    </xf>
    <xf numFmtId="41" fontId="52" fillId="0" borderId="0" xfId="485" applyNumberFormat="1" applyFont="1" applyFill="1" applyAlignment="1">
      <alignment vertical="center"/>
    </xf>
    <xf numFmtId="3" fontId="58" fillId="0" borderId="0" xfId="483" applyNumberFormat="1" applyFont="1" applyFill="1">
      <alignment vertical="center"/>
      <protection/>
    </xf>
    <xf numFmtId="3" fontId="52" fillId="0" borderId="0" xfId="483" applyNumberFormat="1" applyFont="1" applyFill="1" applyAlignment="1">
      <alignment horizontal="right" vertical="center"/>
      <protection/>
    </xf>
    <xf numFmtId="3" fontId="52" fillId="0" borderId="0" xfId="0" applyNumberFormat="1" applyFont="1" applyFill="1" applyBorder="1" applyAlignment="1">
      <alignment vertical="center"/>
    </xf>
    <xf numFmtId="0" fontId="54" fillId="0" borderId="0" xfId="481" applyFont="1" applyFill="1" applyBorder="1" applyAlignment="1">
      <alignment vertical="center"/>
    </xf>
    <xf numFmtId="1" fontId="54" fillId="0" borderId="0" xfId="482" applyNumberFormat="1" applyFont="1" applyFill="1" applyAlignment="1">
      <alignment horizontal="centerContinuous" vertical="center"/>
    </xf>
    <xf numFmtId="0" fontId="54" fillId="0" borderId="0" xfId="482" applyFont="1" applyFill="1" applyAlignment="1">
      <alignment horizontal="centerContinuous" vertical="center"/>
    </xf>
    <xf numFmtId="1" fontId="54" fillId="0" borderId="0" xfId="482" applyNumberFormat="1" applyFont="1" applyFill="1" applyBorder="1" applyAlignment="1">
      <alignment horizontal="centerContinuous" vertical="center"/>
    </xf>
    <xf numFmtId="1" fontId="54" fillId="0" borderId="0" xfId="482" applyNumberFormat="1" applyFont="1" applyFill="1" applyBorder="1" applyAlignment="1">
      <alignment vertical="center"/>
    </xf>
    <xf numFmtId="0" fontId="52" fillId="0" borderId="0" xfId="491" applyFont="1" applyFill="1" applyBorder="1" applyAlignment="1">
      <alignment horizontal="right" vertical="center"/>
    </xf>
    <xf numFmtId="0" fontId="52" fillId="0" borderId="0" xfId="491" applyFont="1" applyFill="1" applyAlignment="1">
      <alignment vertical="center"/>
    </xf>
    <xf numFmtId="0" fontId="52" fillId="0" borderId="0" xfId="491" applyFont="1" applyFill="1" applyAlignment="1">
      <alignment horizontal="right" vertical="center"/>
    </xf>
    <xf numFmtId="0" fontId="52" fillId="0" borderId="0" xfId="487" applyFont="1" applyFill="1" applyBorder="1" applyAlignment="1">
      <alignment horizontal="right" vertical="center"/>
    </xf>
    <xf numFmtId="41" fontId="52" fillId="0" borderId="0" xfId="372" applyNumberFormat="1" applyFont="1" applyFill="1" applyBorder="1" applyAlignment="1" applyProtection="1">
      <alignment horizontal="right" vertical="center"/>
      <protection locked="0"/>
    </xf>
    <xf numFmtId="41" fontId="52" fillId="0" borderId="0" xfId="0" applyNumberFormat="1" applyFont="1" applyFill="1" applyBorder="1" applyAlignment="1" applyProtection="1">
      <alignment horizontal="center" vertical="center"/>
      <protection locked="0"/>
    </xf>
    <xf numFmtId="41" fontId="52" fillId="0" borderId="0" xfId="358" applyNumberFormat="1" applyFont="1" applyFill="1" applyBorder="1" applyAlignment="1" applyProtection="1">
      <alignment horizontal="right" vertical="center"/>
      <protection locked="0"/>
    </xf>
    <xf numFmtId="41" fontId="52" fillId="0" borderId="0" xfId="411" applyNumberFormat="1" applyFont="1" applyFill="1" applyBorder="1" applyAlignment="1" applyProtection="1">
      <alignment horizontal="right" vertical="center"/>
      <protection locked="0"/>
    </xf>
    <xf numFmtId="0" fontId="58" fillId="0" borderId="0" xfId="430" applyFont="1" applyFill="1">
      <alignment vertical="center"/>
      <protection/>
    </xf>
    <xf numFmtId="0" fontId="52" fillId="0" borderId="0" xfId="430" applyFont="1" applyFill="1">
      <alignment vertical="center"/>
      <protection/>
    </xf>
    <xf numFmtId="0" fontId="8" fillId="0" borderId="0" xfId="430" applyFont="1" applyFill="1" applyBorder="1" applyAlignment="1">
      <alignment horizontal="center" vertical="center" wrapText="1"/>
      <protection/>
    </xf>
    <xf numFmtId="0" fontId="8" fillId="0" borderId="0" xfId="430" applyFont="1" applyFill="1" applyBorder="1" applyAlignment="1">
      <alignment horizontal="center" vertical="center"/>
      <protection/>
    </xf>
    <xf numFmtId="0" fontId="8" fillId="0" borderId="0" xfId="484" applyFont="1" applyFill="1" applyAlignment="1">
      <alignment horizontal="left" vertical="center"/>
      <protection/>
    </xf>
    <xf numFmtId="0" fontId="8" fillId="0" borderId="0" xfId="486" applyFont="1" applyFill="1" applyAlignment="1">
      <alignment vertical="center"/>
      <protection/>
    </xf>
    <xf numFmtId="0" fontId="54" fillId="0" borderId="0" xfId="484" applyFont="1" applyFill="1" applyBorder="1" applyAlignment="1">
      <alignment horizontal="centerContinuous" vertical="center" wrapText="1"/>
      <protection/>
    </xf>
    <xf numFmtId="0" fontId="54" fillId="0" borderId="0" xfId="486" applyFont="1" applyFill="1" applyAlignment="1">
      <alignment horizontal="centerContinuous" vertical="center"/>
      <protection/>
    </xf>
    <xf numFmtId="0" fontId="54" fillId="0" borderId="0" xfId="484" applyFont="1" applyFill="1" applyBorder="1" applyAlignment="1">
      <alignment horizontal="centerContinuous" vertical="center"/>
      <protection/>
    </xf>
    <xf numFmtId="0" fontId="54" fillId="0" borderId="0" xfId="484" applyFont="1" applyFill="1" applyBorder="1" applyAlignment="1">
      <alignment vertical="center"/>
      <protection/>
    </xf>
    <xf numFmtId="0" fontId="9" fillId="0" borderId="0" xfId="484" applyFont="1" applyFill="1" applyBorder="1" applyAlignment="1">
      <alignment horizontal="centerContinuous" vertical="center"/>
      <protection/>
    </xf>
    <xf numFmtId="0" fontId="9" fillId="0" borderId="0" xfId="486" applyFont="1" applyFill="1" applyAlignment="1">
      <alignment horizontal="centerContinuous" vertical="center"/>
      <protection/>
    </xf>
    <xf numFmtId="0" fontId="9" fillId="0" borderId="0" xfId="484" applyFont="1" applyFill="1" applyBorder="1" applyAlignment="1">
      <alignment vertical="center"/>
      <protection/>
    </xf>
    <xf numFmtId="0" fontId="57" fillId="0" borderId="0" xfId="484" applyFont="1" applyFill="1" applyBorder="1" applyAlignment="1">
      <alignment vertical="center"/>
      <protection/>
    </xf>
    <xf numFmtId="0" fontId="52" fillId="0" borderId="0" xfId="486" applyFont="1" applyFill="1" applyBorder="1" applyAlignment="1">
      <alignment horizontal="center" vertical="center"/>
      <protection/>
    </xf>
    <xf numFmtId="0" fontId="52" fillId="0" borderId="0" xfId="486" applyFont="1" applyFill="1" applyAlignment="1">
      <alignment vertical="center"/>
      <protection/>
    </xf>
    <xf numFmtId="0" fontId="11" fillId="0" borderId="0" xfId="486" applyFont="1" applyFill="1" applyAlignment="1">
      <alignment vertical="center"/>
      <protection/>
    </xf>
    <xf numFmtId="0" fontId="8" fillId="0" borderId="0" xfId="484" applyFont="1" applyFill="1" applyAlignment="1">
      <alignment vertical="center"/>
      <protection/>
    </xf>
    <xf numFmtId="0" fontId="9" fillId="0" borderId="0" xfId="485" applyFont="1" applyFill="1" applyAlignment="1">
      <alignment horizontal="center" vertical="center"/>
    </xf>
    <xf numFmtId="0" fontId="9" fillId="0" borderId="0" xfId="485" applyFont="1" applyFill="1" applyAlignment="1">
      <alignment horizontal="centerContinuous" vertical="center"/>
    </xf>
    <xf numFmtId="0" fontId="9" fillId="0" borderId="0" xfId="485" applyFont="1" applyFill="1" applyBorder="1" applyAlignment="1">
      <alignment horizontal="centerContinuous" vertical="center"/>
    </xf>
    <xf numFmtId="0" fontId="9" fillId="0" borderId="0" xfId="485" applyFont="1" applyFill="1" applyBorder="1" applyAlignment="1">
      <alignment horizontal="center" vertical="center"/>
    </xf>
    <xf numFmtId="0" fontId="9" fillId="0" borderId="0" xfId="485" applyFont="1" applyFill="1" applyBorder="1" applyAlignment="1">
      <alignment vertical="center"/>
    </xf>
    <xf numFmtId="0" fontId="52" fillId="0" borderId="0" xfId="484" applyFont="1" applyFill="1" applyAlignment="1">
      <alignment vertical="center"/>
      <protection/>
    </xf>
    <xf numFmtId="0" fontId="52" fillId="0" borderId="19" xfId="431" applyNumberFormat="1" applyFont="1" applyFill="1" applyBorder="1" applyAlignment="1" quotePrefix="1">
      <alignment horizontal="center" vertical="center"/>
      <protection/>
    </xf>
    <xf numFmtId="41" fontId="52" fillId="0" borderId="0" xfId="431" applyNumberFormat="1" applyFont="1" applyFill="1" applyBorder="1" applyAlignment="1" applyProtection="1">
      <alignment vertical="center"/>
      <protection locked="0"/>
    </xf>
    <xf numFmtId="0" fontId="52" fillId="0" borderId="2" xfId="431" applyNumberFormat="1" applyFont="1" applyFill="1" applyBorder="1" applyAlignment="1" quotePrefix="1">
      <alignment horizontal="center" vertical="center" shrinkToFit="1"/>
      <protection/>
    </xf>
    <xf numFmtId="41" fontId="52" fillId="0" borderId="0" xfId="431" applyNumberFormat="1" applyFont="1" applyFill="1" applyBorder="1" applyAlignment="1">
      <alignment horizontal="center" vertical="center"/>
      <protection/>
    </xf>
    <xf numFmtId="186" fontId="52" fillId="0" borderId="0" xfId="431" applyNumberFormat="1" applyFont="1" applyFill="1" applyBorder="1" applyAlignment="1" applyProtection="1">
      <alignment vertical="center"/>
      <protection locked="0"/>
    </xf>
    <xf numFmtId="0" fontId="52" fillId="0" borderId="2" xfId="431" applyNumberFormat="1" applyFont="1" applyFill="1" applyBorder="1" applyAlignment="1" applyProtection="1" quotePrefix="1">
      <alignment horizontal="center" vertical="center" shrinkToFit="1"/>
      <protection locked="0"/>
    </xf>
    <xf numFmtId="0" fontId="57" fillId="0" borderId="0" xfId="430" applyFont="1" applyFill="1">
      <alignment vertical="center"/>
      <protection/>
    </xf>
    <xf numFmtId="0" fontId="52" fillId="0" borderId="29" xfId="478" applyFont="1" applyFill="1" applyBorder="1" applyAlignment="1">
      <alignment horizontal="center" vertical="center"/>
    </xf>
    <xf numFmtId="41" fontId="52" fillId="0" borderId="6" xfId="478" applyNumberFormat="1" applyFont="1" applyFill="1" applyBorder="1" applyAlignment="1" applyProtection="1">
      <alignment horizontal="right" vertical="center"/>
      <protection locked="0"/>
    </xf>
    <xf numFmtId="41" fontId="52" fillId="0" borderId="29" xfId="478" applyNumberFormat="1" applyFont="1" applyFill="1" applyBorder="1" applyAlignment="1" applyProtection="1">
      <alignment horizontal="right" vertical="center"/>
      <protection locked="0"/>
    </xf>
    <xf numFmtId="0" fontId="52" fillId="0" borderId="30" xfId="0" applyNumberFormat="1" applyFont="1" applyFill="1" applyBorder="1" applyAlignment="1">
      <alignment horizontal="right" vertical="center" shrinkToFit="1"/>
    </xf>
    <xf numFmtId="0" fontId="52" fillId="0" borderId="0" xfId="0" applyFont="1" applyFill="1" applyBorder="1" applyAlignment="1">
      <alignment vertical="center"/>
    </xf>
    <xf numFmtId="0" fontId="8" fillId="0" borderId="29" xfId="489" applyFont="1" applyFill="1" applyBorder="1" applyAlignment="1">
      <alignment vertical="center"/>
      <protection/>
    </xf>
    <xf numFmtId="0" fontId="8" fillId="0" borderId="6" xfId="489" applyFont="1" applyFill="1" applyBorder="1" applyAlignment="1">
      <alignment vertical="center"/>
      <protection/>
    </xf>
    <xf numFmtId="41" fontId="8" fillId="0" borderId="6" xfId="489" applyNumberFormat="1" applyFont="1" applyFill="1" applyBorder="1" applyAlignment="1">
      <alignment vertical="center"/>
      <protection/>
    </xf>
    <xf numFmtId="0" fontId="8" fillId="0" borderId="30" xfId="489" applyFont="1" applyFill="1" applyBorder="1" applyAlignment="1">
      <alignment vertical="center"/>
      <protection/>
    </xf>
    <xf numFmtId="0" fontId="52" fillId="0" borderId="0" xfId="474" applyFont="1" applyFill="1" applyBorder="1" applyAlignment="1">
      <alignment horizontal="right" vertical="center"/>
    </xf>
    <xf numFmtId="0" fontId="52" fillId="0" borderId="31" xfId="474" applyFont="1" applyFill="1" applyBorder="1" applyAlignment="1">
      <alignment horizontal="centerContinuous" vertical="center"/>
    </xf>
    <xf numFmtId="0" fontId="52" fillId="0" borderId="32" xfId="474" applyFont="1" applyFill="1" applyBorder="1" applyAlignment="1">
      <alignment horizontal="centerContinuous" vertical="center"/>
    </xf>
    <xf numFmtId="0" fontId="52" fillId="0" borderId="33" xfId="474" applyFont="1" applyFill="1" applyBorder="1" applyAlignment="1">
      <alignment horizontal="centerContinuous" vertical="center"/>
    </xf>
    <xf numFmtId="0" fontId="52" fillId="0" borderId="34" xfId="474" applyFont="1" applyFill="1" applyBorder="1" applyAlignment="1">
      <alignment horizontal="centerContinuous" vertical="center"/>
    </xf>
    <xf numFmtId="0" fontId="52" fillId="0" borderId="35" xfId="474" applyFont="1" applyFill="1" applyBorder="1" applyAlignment="1">
      <alignment horizontal="centerContinuous" vertical="center"/>
    </xf>
    <xf numFmtId="0" fontId="52" fillId="0" borderId="36" xfId="474" applyFont="1" applyFill="1" applyBorder="1" applyAlignment="1">
      <alignment horizontal="centerContinuous" vertical="center"/>
    </xf>
    <xf numFmtId="188" fontId="52" fillId="0" borderId="0" xfId="0" applyNumberFormat="1" applyFont="1" applyFill="1" applyBorder="1" applyAlignment="1">
      <alignment vertical="center"/>
    </xf>
    <xf numFmtId="182" fontId="52" fillId="0" borderId="0" xfId="0" applyNumberFormat="1" applyFont="1" applyFill="1" applyBorder="1" applyAlignment="1">
      <alignment vertical="center"/>
    </xf>
    <xf numFmtId="188" fontId="57" fillId="0" borderId="0" xfId="0" applyNumberFormat="1" applyFont="1" applyFill="1" applyBorder="1" applyAlignment="1">
      <alignment vertical="center"/>
    </xf>
    <xf numFmtId="0" fontId="57" fillId="0" borderId="0" xfId="0" applyFont="1" applyFill="1" applyBorder="1" applyAlignment="1">
      <alignment vertical="center"/>
    </xf>
    <xf numFmtId="0" fontId="52" fillId="0" borderId="29" xfId="474" applyFont="1" applyFill="1" applyBorder="1" applyAlignment="1">
      <alignment vertical="center"/>
    </xf>
    <xf numFmtId="0" fontId="52" fillId="0" borderId="6" xfId="474" applyFont="1" applyFill="1" applyBorder="1" applyAlignment="1">
      <alignment horizontal="right" vertical="center"/>
    </xf>
    <xf numFmtId="0" fontId="52" fillId="0" borderId="6" xfId="474" applyFont="1" applyFill="1" applyBorder="1" applyAlignment="1">
      <alignment vertical="center"/>
    </xf>
    <xf numFmtId="0" fontId="52" fillId="0" borderId="30" xfId="474" applyFont="1" applyFill="1" applyBorder="1" applyAlignment="1">
      <alignment vertical="center" shrinkToFit="1"/>
    </xf>
    <xf numFmtId="3" fontId="52" fillId="0" borderId="6" xfId="474" applyNumberFormat="1" applyFont="1" applyFill="1" applyBorder="1" applyAlignment="1">
      <alignment horizontal="right" vertical="center"/>
    </xf>
    <xf numFmtId="3" fontId="52" fillId="0" borderId="6" xfId="474" applyNumberFormat="1" applyFont="1" applyFill="1" applyBorder="1" applyAlignment="1">
      <alignment vertical="center"/>
    </xf>
    <xf numFmtId="3" fontId="57" fillId="0" borderId="6" xfId="474" applyNumberFormat="1" applyFont="1" applyFill="1" applyBorder="1" applyAlignment="1">
      <alignment vertical="center"/>
    </xf>
    <xf numFmtId="0" fontId="57" fillId="0" borderId="30" xfId="474" applyFont="1" applyFill="1" applyBorder="1" applyAlignment="1">
      <alignment vertical="center" shrinkToFit="1"/>
    </xf>
    <xf numFmtId="1" fontId="8" fillId="0" borderId="0" xfId="482" applyNumberFormat="1" applyFont="1" applyFill="1" applyBorder="1" applyAlignment="1">
      <alignment horizontal="left" vertical="center"/>
    </xf>
    <xf numFmtId="0" fontId="8" fillId="0" borderId="0" xfId="482" applyFont="1" applyFill="1" applyBorder="1" applyAlignment="1">
      <alignment vertical="center"/>
    </xf>
    <xf numFmtId="1" fontId="8" fillId="0" borderId="0" xfId="482" applyNumberFormat="1" applyFont="1" applyFill="1" applyBorder="1" applyAlignment="1">
      <alignment horizontal="right" vertical="center"/>
    </xf>
    <xf numFmtId="0" fontId="8" fillId="0" borderId="0" xfId="482" applyFont="1" applyFill="1" applyBorder="1" applyAlignment="1">
      <alignment horizontal="right" vertical="center"/>
    </xf>
    <xf numFmtId="0" fontId="8" fillId="0" borderId="0" xfId="481" applyFont="1" applyFill="1" applyBorder="1" applyAlignment="1">
      <alignment horizontal="right" vertical="center"/>
    </xf>
    <xf numFmtId="0" fontId="8" fillId="0" borderId="29" xfId="481" applyFont="1" applyFill="1" applyBorder="1" applyAlignment="1">
      <alignment horizontal="center" vertical="center"/>
    </xf>
    <xf numFmtId="180" fontId="8" fillId="0" borderId="6" xfId="481" applyNumberFormat="1" applyFont="1" applyFill="1" applyBorder="1" applyAlignment="1">
      <alignment vertical="center"/>
    </xf>
    <xf numFmtId="3" fontId="8" fillId="0" borderId="6" xfId="481" applyNumberFormat="1" applyFont="1" applyFill="1" applyBorder="1" applyAlignment="1">
      <alignment vertical="center"/>
    </xf>
    <xf numFmtId="0" fontId="8" fillId="0" borderId="6" xfId="481" applyFont="1" applyFill="1" applyBorder="1" applyAlignment="1">
      <alignment vertical="center"/>
    </xf>
    <xf numFmtId="179" fontId="8" fillId="0" borderId="6" xfId="481" applyNumberFormat="1" applyFont="1" applyFill="1" applyBorder="1" applyAlignment="1">
      <alignment vertical="center"/>
    </xf>
    <xf numFmtId="1" fontId="8" fillId="0" borderId="6" xfId="481" applyNumberFormat="1" applyFont="1" applyFill="1" applyBorder="1" applyAlignment="1">
      <alignment vertical="center"/>
    </xf>
    <xf numFmtId="0" fontId="8" fillId="0" borderId="30" xfId="481" applyFont="1" applyFill="1" applyBorder="1" applyAlignment="1">
      <alignment vertical="center"/>
    </xf>
    <xf numFmtId="0" fontId="8" fillId="0" borderId="29" xfId="481" applyFont="1" applyFill="1" applyBorder="1" applyAlignment="1">
      <alignment vertical="center"/>
    </xf>
    <xf numFmtId="176" fontId="8" fillId="0" borderId="6" xfId="481" applyNumberFormat="1" applyFont="1" applyFill="1" applyBorder="1" applyAlignment="1">
      <alignment vertical="center"/>
    </xf>
    <xf numFmtId="181" fontId="8" fillId="0" borderId="6" xfId="481" applyNumberFormat="1" applyFont="1" applyFill="1" applyBorder="1" applyAlignment="1">
      <alignment vertical="center"/>
    </xf>
    <xf numFmtId="41" fontId="8" fillId="0" borderId="6" xfId="481" applyNumberFormat="1" applyFont="1" applyFill="1" applyBorder="1" applyAlignment="1">
      <alignment horizontal="right" vertical="center"/>
    </xf>
    <xf numFmtId="0" fontId="8" fillId="0" borderId="6" xfId="481" applyFont="1" applyFill="1" applyBorder="1" applyAlignment="1">
      <alignment horizontal="center" vertical="center"/>
    </xf>
    <xf numFmtId="0" fontId="8" fillId="0" borderId="6" xfId="481" applyFont="1" applyFill="1" applyBorder="1" applyAlignment="1">
      <alignment horizontal="left" vertical="center"/>
    </xf>
    <xf numFmtId="0" fontId="8" fillId="0" borderId="6" xfId="481" applyNumberFormat="1" applyFont="1" applyFill="1" applyBorder="1" applyAlignment="1">
      <alignment vertical="center"/>
    </xf>
    <xf numFmtId="183" fontId="8" fillId="0" borderId="6" xfId="481" applyNumberFormat="1" applyFont="1" applyFill="1" applyBorder="1" applyAlignment="1">
      <alignment horizontal="right" vertical="center"/>
    </xf>
    <xf numFmtId="0" fontId="52" fillId="0" borderId="29" xfId="491" applyFont="1" applyFill="1" applyBorder="1" applyAlignment="1">
      <alignment vertical="center"/>
    </xf>
    <xf numFmtId="0" fontId="52" fillId="0" borderId="6" xfId="491" applyFont="1" applyFill="1" applyBorder="1" applyAlignment="1">
      <alignment horizontal="right" vertical="center"/>
    </xf>
    <xf numFmtId="4" fontId="52" fillId="0" borderId="6" xfId="491" applyNumberFormat="1" applyFont="1" applyFill="1" applyBorder="1" applyAlignment="1">
      <alignment horizontal="right" vertical="center"/>
    </xf>
    <xf numFmtId="0" fontId="52" fillId="0" borderId="30" xfId="491" applyFont="1" applyFill="1" applyBorder="1" applyAlignment="1">
      <alignment vertical="center"/>
    </xf>
    <xf numFmtId="0" fontId="8" fillId="0" borderId="0" xfId="430" applyFont="1" applyFill="1">
      <alignment vertical="center"/>
      <protection/>
    </xf>
    <xf numFmtId="0" fontId="51" fillId="0" borderId="0" xfId="0" applyFont="1" applyFill="1" applyAlignment="1">
      <alignment vertical="center"/>
    </xf>
    <xf numFmtId="0" fontId="51" fillId="0" borderId="0" xfId="0" applyFont="1" applyFill="1" applyAlignment="1">
      <alignment horizontal="right" vertical="center"/>
    </xf>
    <xf numFmtId="0" fontId="11" fillId="0" borderId="0" xfId="491" applyFont="1" applyFill="1" applyAlignment="1">
      <alignment horizontal="right" vertical="center"/>
    </xf>
    <xf numFmtId="0" fontId="11" fillId="0" borderId="0" xfId="491" applyFont="1" applyFill="1" applyBorder="1" applyAlignment="1">
      <alignment horizontal="right" vertical="center"/>
    </xf>
    <xf numFmtId="4" fontId="11" fillId="0" borderId="0" xfId="491" applyNumberFormat="1" applyFont="1" applyFill="1" applyBorder="1" applyAlignment="1">
      <alignment horizontal="right" vertical="center"/>
    </xf>
    <xf numFmtId="1" fontId="11" fillId="0" borderId="0" xfId="482" applyNumberFormat="1" applyFont="1" applyFill="1" applyAlignment="1">
      <alignment vertical="center"/>
    </xf>
    <xf numFmtId="0" fontId="11" fillId="0" borderId="0" xfId="482" applyFont="1" applyFill="1" applyAlignment="1">
      <alignment vertical="center"/>
    </xf>
    <xf numFmtId="1" fontId="11" fillId="0" borderId="0" xfId="482" applyNumberFormat="1" applyFont="1" applyFill="1" applyBorder="1" applyAlignment="1">
      <alignment vertical="center"/>
    </xf>
    <xf numFmtId="1" fontId="11" fillId="0" borderId="0" xfId="482" applyNumberFormat="1" applyFont="1" applyFill="1" applyBorder="1" applyAlignment="1">
      <alignment horizontal="left" vertical="center"/>
    </xf>
    <xf numFmtId="0" fontId="54" fillId="0" borderId="0" xfId="485" applyFont="1" applyFill="1" applyBorder="1" applyAlignment="1">
      <alignment vertical="center"/>
    </xf>
    <xf numFmtId="0" fontId="52" fillId="0" borderId="29" xfId="477" applyFont="1" applyFill="1" applyBorder="1" applyAlignment="1">
      <alignment vertical="center"/>
    </xf>
    <xf numFmtId="0" fontId="52" fillId="0" borderId="6" xfId="477" applyFont="1" applyFill="1" applyBorder="1" applyAlignment="1">
      <alignment horizontal="right" vertical="center"/>
    </xf>
    <xf numFmtId="0" fontId="52" fillId="0" borderId="6" xfId="477" applyFont="1" applyFill="1" applyBorder="1" applyAlignment="1">
      <alignment horizontal="center" vertical="center"/>
    </xf>
    <xf numFmtId="0" fontId="52" fillId="0" borderId="30" xfId="477" applyFont="1" applyFill="1" applyBorder="1" applyAlignment="1">
      <alignment vertical="center"/>
    </xf>
    <xf numFmtId="3" fontId="52" fillId="0" borderId="6" xfId="477" applyNumberFormat="1" applyFont="1" applyFill="1" applyBorder="1" applyAlignment="1">
      <alignment horizontal="right" vertical="center"/>
    </xf>
    <xf numFmtId="0" fontId="52" fillId="0" borderId="0" xfId="477" applyFont="1" applyFill="1" applyBorder="1" applyAlignment="1">
      <alignment horizontal="right" vertical="center"/>
    </xf>
    <xf numFmtId="0" fontId="52" fillId="0" borderId="0" xfId="477" applyFont="1" applyFill="1" applyBorder="1" applyAlignment="1">
      <alignment horizontal="center" vertical="center"/>
    </xf>
    <xf numFmtId="3" fontId="52" fillId="0" borderId="0" xfId="477" applyNumberFormat="1" applyFont="1" applyFill="1" applyBorder="1" applyAlignment="1">
      <alignment horizontal="right" vertical="center"/>
    </xf>
    <xf numFmtId="0" fontId="51" fillId="0" borderId="0" xfId="0" applyFont="1" applyFill="1" applyAlignment="1">
      <alignment/>
    </xf>
    <xf numFmtId="0" fontId="51" fillId="0" borderId="0" xfId="0" applyFont="1" applyFill="1" applyBorder="1" applyAlignment="1">
      <alignment/>
    </xf>
    <xf numFmtId="0" fontId="51" fillId="0" borderId="0" xfId="0" applyFont="1" applyFill="1" applyAlignment="1">
      <alignment horizontal="center"/>
    </xf>
    <xf numFmtId="0" fontId="52" fillId="0" borderId="0" xfId="0" applyFont="1" applyFill="1" applyAlignment="1">
      <alignment/>
    </xf>
    <xf numFmtId="0" fontId="52" fillId="0" borderId="0" xfId="0" applyFont="1" applyFill="1" applyAlignment="1">
      <alignment horizontal="center"/>
    </xf>
    <xf numFmtId="0" fontId="52" fillId="0" borderId="0" xfId="0" applyFont="1" applyFill="1" applyBorder="1" applyAlignment="1">
      <alignment/>
    </xf>
    <xf numFmtId="0" fontId="6" fillId="0" borderId="0" xfId="431" applyFont="1" applyFill="1" applyBorder="1" applyAlignment="1">
      <alignment horizontal="right" vertical="center"/>
      <protection/>
    </xf>
    <xf numFmtId="0" fontId="58" fillId="0" borderId="0" xfId="431" applyFont="1" applyFill="1" applyAlignment="1">
      <alignment vertical="center"/>
      <protection/>
    </xf>
    <xf numFmtId="0" fontId="8" fillId="0" borderId="0" xfId="478" applyFont="1" applyFill="1" applyAlignment="1">
      <alignment/>
    </xf>
    <xf numFmtId="49" fontId="8" fillId="0" borderId="6" xfId="478" applyNumberFormat="1" applyFont="1" applyFill="1" applyBorder="1" applyAlignment="1" applyProtection="1">
      <alignment horizontal="center" vertical="center"/>
      <protection locked="0"/>
    </xf>
    <xf numFmtId="41" fontId="6" fillId="0" borderId="6" xfId="358" applyFont="1" applyFill="1" applyBorder="1" applyAlignment="1" applyProtection="1">
      <alignment horizontal="right" vertical="center"/>
      <protection locked="0"/>
    </xf>
    <xf numFmtId="41" fontId="6" fillId="0" borderId="6" xfId="358" applyFont="1" applyFill="1" applyBorder="1" applyAlignment="1">
      <alignment horizontal="right" vertical="center"/>
    </xf>
    <xf numFmtId="3" fontId="8" fillId="0" borderId="6" xfId="478" applyNumberFormat="1" applyFont="1" applyFill="1" applyBorder="1" applyAlignment="1" applyProtection="1">
      <alignment horizontal="left" vertical="center" wrapText="1"/>
      <protection locked="0"/>
    </xf>
    <xf numFmtId="0" fontId="8" fillId="0" borderId="6" xfId="478" applyFont="1" applyFill="1" applyBorder="1" applyAlignment="1" applyProtection="1">
      <alignment horizontal="right" vertical="center"/>
      <protection locked="0"/>
    </xf>
    <xf numFmtId="41" fontId="6" fillId="0" borderId="6" xfId="373" applyNumberFormat="1" applyFont="1" applyFill="1" applyBorder="1" applyAlignment="1" applyProtection="1">
      <alignment horizontal="right" vertical="center" wrapText="1"/>
      <protection locked="0"/>
    </xf>
    <xf numFmtId="41" fontId="6" fillId="0" borderId="6" xfId="478" applyNumberFormat="1" applyFont="1" applyFill="1" applyBorder="1" applyAlignment="1">
      <alignment horizontal="right" vertical="center"/>
    </xf>
    <xf numFmtId="41" fontId="6" fillId="0" borderId="6" xfId="478" applyNumberFormat="1" applyFont="1" applyFill="1" applyBorder="1" applyAlignment="1" applyProtection="1">
      <alignment horizontal="right" vertical="center"/>
      <protection locked="0"/>
    </xf>
    <xf numFmtId="0" fontId="8" fillId="0" borderId="0" xfId="478" applyFont="1" applyFill="1" applyBorder="1" applyAlignment="1" applyProtection="1">
      <alignment vertical="center"/>
      <protection locked="0"/>
    </xf>
    <xf numFmtId="49" fontId="8" fillId="0" borderId="0" xfId="478" applyNumberFormat="1" applyFont="1" applyFill="1" applyAlignment="1" applyProtection="1">
      <alignment horizontal="left" vertical="center"/>
      <protection/>
    </xf>
    <xf numFmtId="0" fontId="8" fillId="0" borderId="0" xfId="478" applyFont="1" applyFill="1" applyBorder="1" applyAlignment="1" applyProtection="1">
      <alignment horizontal="left" vertical="center"/>
      <protection/>
    </xf>
    <xf numFmtId="49" fontId="8" fillId="0" borderId="0" xfId="478" applyNumberFormat="1" applyFont="1" applyFill="1" applyBorder="1" applyAlignment="1" applyProtection="1">
      <alignment horizontal="right" vertical="center"/>
      <protection/>
    </xf>
    <xf numFmtId="49" fontId="11" fillId="0" borderId="0" xfId="478" applyNumberFormat="1" applyFont="1" applyFill="1" applyAlignment="1" applyProtection="1">
      <alignment horizontal="center" vertical="center"/>
      <protection/>
    </xf>
    <xf numFmtId="49" fontId="11" fillId="0" borderId="0" xfId="478" applyNumberFormat="1" applyFont="1" applyFill="1" applyAlignment="1" applyProtection="1">
      <alignment vertical="center"/>
      <protection/>
    </xf>
    <xf numFmtId="49" fontId="11" fillId="0" borderId="0" xfId="478" applyNumberFormat="1" applyFont="1" applyFill="1" applyBorder="1" applyAlignment="1" applyProtection="1">
      <alignment vertical="center"/>
      <protection/>
    </xf>
    <xf numFmtId="0" fontId="11" fillId="0" borderId="0" xfId="478" applyFont="1" applyFill="1" applyBorder="1" applyAlignment="1" applyProtection="1">
      <alignment vertical="center"/>
      <protection/>
    </xf>
    <xf numFmtId="0" fontId="11" fillId="0" borderId="0" xfId="478" applyFont="1" applyFill="1" applyBorder="1" applyAlignment="1" applyProtection="1">
      <alignment horizontal="left" vertical="center"/>
      <protection/>
    </xf>
    <xf numFmtId="0" fontId="11" fillId="0" borderId="0" xfId="478" applyFont="1" applyFill="1" applyAlignment="1" applyProtection="1">
      <alignment horizontal="center" vertical="center"/>
      <protection/>
    </xf>
    <xf numFmtId="0" fontId="11" fillId="0" borderId="0" xfId="478" applyFont="1" applyFill="1" applyAlignment="1" applyProtection="1">
      <alignment vertical="center"/>
      <protection/>
    </xf>
    <xf numFmtId="41" fontId="52" fillId="0" borderId="0" xfId="431" applyNumberFormat="1" applyFont="1" applyFill="1" applyBorder="1" applyAlignment="1" applyProtection="1">
      <alignment vertical="center" shrinkToFit="1"/>
      <protection locked="0"/>
    </xf>
    <xf numFmtId="41" fontId="8" fillId="0" borderId="0" xfId="431" applyNumberFormat="1" applyFont="1" applyFill="1" applyBorder="1" applyAlignment="1" applyProtection="1">
      <alignment horizontal="right" vertical="center"/>
      <protection locked="0"/>
    </xf>
    <xf numFmtId="183" fontId="8" fillId="0" borderId="0" xfId="431" applyNumberFormat="1" applyFont="1" applyFill="1" applyBorder="1" applyAlignment="1" applyProtection="1">
      <alignment horizontal="right" vertical="center"/>
      <protection locked="0"/>
    </xf>
    <xf numFmtId="0" fontId="57" fillId="0" borderId="0" xfId="491" applyFont="1" applyFill="1" applyBorder="1" applyAlignment="1">
      <alignment vertical="center"/>
    </xf>
    <xf numFmtId="0" fontId="9" fillId="0" borderId="0" xfId="481" applyFont="1" applyFill="1" applyBorder="1" applyAlignment="1">
      <alignment vertical="center"/>
    </xf>
    <xf numFmtId="0" fontId="57" fillId="0" borderId="19" xfId="0" applyNumberFormat="1" applyFont="1" applyFill="1" applyBorder="1" applyAlignment="1" quotePrefix="1">
      <alignment horizontal="center" vertical="center"/>
    </xf>
    <xf numFmtId="41" fontId="57" fillId="0" borderId="0" xfId="358" applyFont="1" applyFill="1" applyBorder="1" applyAlignment="1">
      <alignment horizontal="right" vertical="center"/>
    </xf>
    <xf numFmtId="41" fontId="57" fillId="0" borderId="0" xfId="358" applyFont="1" applyFill="1" applyBorder="1" applyAlignment="1">
      <alignment vertical="center"/>
    </xf>
    <xf numFmtId="0" fontId="57" fillId="0" borderId="2" xfId="0" applyNumberFormat="1" applyFont="1" applyFill="1" applyBorder="1" applyAlignment="1" quotePrefix="1">
      <alignment horizontal="center" vertical="center"/>
    </xf>
    <xf numFmtId="0" fontId="9" fillId="0" borderId="29" xfId="483" applyNumberFormat="1" applyFont="1" applyFill="1" applyBorder="1" applyAlignment="1" quotePrefix="1">
      <alignment horizontal="center" vertical="center"/>
      <protection/>
    </xf>
    <xf numFmtId="41" fontId="9" fillId="0" borderId="6" xfId="357" applyFont="1" applyFill="1" applyBorder="1" applyAlignment="1">
      <alignment vertical="center"/>
    </xf>
    <xf numFmtId="41" fontId="9" fillId="0" borderId="6" xfId="357" applyFont="1" applyFill="1" applyBorder="1" applyAlignment="1">
      <alignment horizontal="right" vertical="center"/>
    </xf>
    <xf numFmtId="41" fontId="9" fillId="0" borderId="6" xfId="357" applyFont="1" applyFill="1" applyBorder="1" applyAlignment="1">
      <alignment horizontal="center" vertical="center"/>
    </xf>
    <xf numFmtId="0" fontId="9" fillId="0" borderId="30" xfId="483" applyNumberFormat="1" applyFont="1" applyFill="1" applyBorder="1" applyAlignment="1" quotePrefix="1">
      <alignment horizontal="center" vertical="center"/>
      <protection/>
    </xf>
    <xf numFmtId="0" fontId="52" fillId="0" borderId="29" xfId="431" applyFont="1" applyFill="1" applyBorder="1" applyAlignment="1">
      <alignment vertical="center"/>
      <protection/>
    </xf>
    <xf numFmtId="3" fontId="52" fillId="0" borderId="6" xfId="431" applyNumberFormat="1" applyFont="1" applyFill="1" applyBorder="1" applyAlignment="1">
      <alignment horizontal="right" vertical="center"/>
      <protection/>
    </xf>
    <xf numFmtId="0" fontId="52" fillId="0" borderId="6" xfId="431" applyNumberFormat="1" applyFont="1" applyFill="1" applyBorder="1" applyAlignment="1">
      <alignment horizontal="right" vertical="center"/>
      <protection/>
    </xf>
    <xf numFmtId="2" fontId="52" fillId="0" borderId="6" xfId="431" applyNumberFormat="1" applyFont="1" applyFill="1" applyBorder="1" applyAlignment="1">
      <alignment horizontal="right" vertical="center"/>
      <protection/>
    </xf>
    <xf numFmtId="0" fontId="52" fillId="0" borderId="30" xfId="431" applyFont="1" applyFill="1" applyBorder="1" applyAlignment="1">
      <alignment horizontal="right" vertical="center"/>
      <protection/>
    </xf>
    <xf numFmtId="0" fontId="52" fillId="0" borderId="30" xfId="431" applyFont="1" applyFill="1" applyBorder="1" applyAlignment="1">
      <alignment vertical="center"/>
      <protection/>
    </xf>
    <xf numFmtId="0" fontId="52" fillId="0" borderId="0" xfId="431" applyNumberFormat="1" applyFont="1" applyFill="1" applyAlignment="1">
      <alignment horizontal="right" vertical="center"/>
      <protection/>
    </xf>
    <xf numFmtId="184" fontId="52" fillId="0" borderId="0" xfId="431" applyNumberFormat="1" applyFont="1" applyFill="1" applyAlignment="1">
      <alignment horizontal="right" vertical="center"/>
      <protection/>
    </xf>
    <xf numFmtId="0" fontId="52" fillId="0" borderId="0" xfId="431" applyNumberFormat="1" applyFont="1" applyFill="1" applyBorder="1" applyAlignment="1">
      <alignment horizontal="right" vertical="center"/>
      <protection/>
    </xf>
    <xf numFmtId="2" fontId="52" fillId="0" borderId="0" xfId="431" applyNumberFormat="1" applyFont="1" applyFill="1" applyAlignment="1">
      <alignment horizontal="right" vertical="center"/>
      <protection/>
    </xf>
    <xf numFmtId="0" fontId="53" fillId="0" borderId="0" xfId="431" applyFont="1" applyFill="1" applyAlignment="1">
      <alignment vertical="center"/>
      <protection/>
    </xf>
    <xf numFmtId="0" fontId="53" fillId="0" borderId="0" xfId="431" applyFont="1" applyFill="1" applyBorder="1" applyAlignment="1">
      <alignment horizontal="left" vertical="center"/>
      <protection/>
    </xf>
    <xf numFmtId="0" fontId="53" fillId="0" borderId="0" xfId="431" applyFont="1" applyFill="1" applyBorder="1" applyAlignment="1">
      <alignment vertical="center"/>
      <protection/>
    </xf>
    <xf numFmtId="43" fontId="53" fillId="0" borderId="0" xfId="431" applyNumberFormat="1" applyFont="1" applyFill="1" applyAlignment="1">
      <alignment vertical="center"/>
      <protection/>
    </xf>
    <xf numFmtId="0" fontId="52" fillId="0" borderId="6" xfId="431" applyFont="1" applyFill="1" applyBorder="1" applyAlignment="1">
      <alignment vertical="center"/>
      <protection/>
    </xf>
    <xf numFmtId="0" fontId="52" fillId="0" borderId="30" xfId="431" applyNumberFormat="1" applyFont="1" applyFill="1" applyBorder="1" applyAlignment="1">
      <alignment horizontal="right" vertical="center"/>
      <protection/>
    </xf>
    <xf numFmtId="2" fontId="52" fillId="0" borderId="30" xfId="431" applyNumberFormat="1" applyFont="1" applyFill="1" applyBorder="1" applyAlignment="1">
      <alignment horizontal="right" vertical="center"/>
      <protection/>
    </xf>
    <xf numFmtId="2" fontId="52" fillId="0" borderId="29" xfId="431" applyNumberFormat="1" applyFont="1" applyFill="1" applyBorder="1" applyAlignment="1">
      <alignment horizontal="right" vertical="center"/>
      <protection/>
    </xf>
    <xf numFmtId="49" fontId="52" fillId="0" borderId="0" xfId="431" applyNumberFormat="1" applyFont="1" applyFill="1" applyBorder="1" applyAlignment="1">
      <alignment horizontal="left" vertical="center"/>
      <protection/>
    </xf>
    <xf numFmtId="0" fontId="53" fillId="0" borderId="0" xfId="431" applyNumberFormat="1" applyFont="1" applyFill="1" applyAlignment="1">
      <alignment vertical="center"/>
      <protection/>
    </xf>
    <xf numFmtId="41" fontId="57" fillId="0" borderId="0" xfId="431" applyNumberFormat="1" applyFont="1" applyFill="1" applyBorder="1" applyAlignment="1" applyProtection="1">
      <alignment vertical="center" shrinkToFit="1"/>
      <protection locked="0"/>
    </xf>
    <xf numFmtId="0" fontId="8" fillId="0" borderId="0" xfId="0" applyFont="1" applyFill="1" applyAlignment="1">
      <alignment vertical="center"/>
    </xf>
    <xf numFmtId="0" fontId="8" fillId="0" borderId="0" xfId="475" applyFont="1" applyFill="1" applyAlignment="1" applyProtection="1">
      <alignment horizontal="left" vertical="center" wrapText="1"/>
      <protection/>
    </xf>
    <xf numFmtId="0" fontId="51" fillId="0" borderId="0" xfId="474" applyFont="1" applyFill="1" applyAlignment="1">
      <alignment vertical="center"/>
    </xf>
    <xf numFmtId="0" fontId="51" fillId="0" borderId="0" xfId="474" applyFont="1" applyFill="1" applyAlignment="1">
      <alignment horizontal="right" vertical="center"/>
    </xf>
    <xf numFmtId="0" fontId="51" fillId="0" borderId="0" xfId="474" applyFont="1" applyFill="1" applyBorder="1" applyAlignment="1">
      <alignment horizontal="right" vertical="center"/>
    </xf>
    <xf numFmtId="0" fontId="51" fillId="0" borderId="0" xfId="474" applyFont="1" applyFill="1" applyBorder="1" applyAlignment="1">
      <alignment vertical="center"/>
    </xf>
    <xf numFmtId="0" fontId="51" fillId="0" borderId="0" xfId="474" applyFont="1" applyFill="1" applyBorder="1" applyAlignment="1">
      <alignment horizontal="left" vertical="center"/>
    </xf>
    <xf numFmtId="3" fontId="51" fillId="0" borderId="0" xfId="474" applyNumberFormat="1" applyFont="1" applyFill="1" applyAlignment="1">
      <alignment horizontal="right" vertical="center"/>
    </xf>
    <xf numFmtId="3" fontId="51" fillId="0" borderId="0" xfId="474" applyNumberFormat="1" applyFont="1" applyFill="1" applyBorder="1" applyAlignment="1">
      <alignment horizontal="right" vertical="center"/>
    </xf>
    <xf numFmtId="3" fontId="51" fillId="0" borderId="0" xfId="474" applyNumberFormat="1" applyFont="1" applyFill="1" applyBorder="1" applyAlignment="1">
      <alignment vertical="center"/>
    </xf>
    <xf numFmtId="0" fontId="51" fillId="0" borderId="0" xfId="430" applyFont="1" applyFill="1">
      <alignment vertical="center"/>
      <protection/>
    </xf>
    <xf numFmtId="0" fontId="57" fillId="0" borderId="0" xfId="489" applyFont="1" applyFill="1" applyBorder="1" applyAlignment="1" applyProtection="1">
      <alignment vertical="center"/>
      <protection locked="0"/>
    </xf>
    <xf numFmtId="41" fontId="8" fillId="0" borderId="30" xfId="431" applyNumberFormat="1" applyFont="1" applyFill="1" applyBorder="1" applyAlignment="1" applyProtection="1">
      <alignment horizontal="right" vertical="center"/>
      <protection locked="0"/>
    </xf>
    <xf numFmtId="183" fontId="8" fillId="0" borderId="6" xfId="431" applyNumberFormat="1" applyFont="1" applyFill="1" applyBorder="1" applyAlignment="1" applyProtection="1">
      <alignment horizontal="right" vertical="center"/>
      <protection locked="0"/>
    </xf>
    <xf numFmtId="1" fontId="9" fillId="0" borderId="0" xfId="482" applyNumberFormat="1" applyFont="1" applyFill="1" applyBorder="1" applyAlignment="1">
      <alignment vertical="center"/>
    </xf>
    <xf numFmtId="41" fontId="52" fillId="0" borderId="6" xfId="358" applyFont="1" applyFill="1" applyBorder="1" applyAlignment="1">
      <alignment horizontal="right" vertical="center"/>
    </xf>
    <xf numFmtId="0" fontId="125" fillId="0" borderId="0" xfId="430" applyFont="1" applyFill="1" applyAlignment="1">
      <alignment vertical="center"/>
      <protection/>
    </xf>
    <xf numFmtId="49" fontId="126" fillId="0" borderId="0" xfId="489" applyNumberFormat="1" applyFont="1" applyFill="1" applyBorder="1" applyAlignment="1">
      <alignment horizontal="centerContinuous" vertical="center"/>
      <protection/>
    </xf>
    <xf numFmtId="49" fontId="126" fillId="0" borderId="24" xfId="489" applyNumberFormat="1" applyFont="1" applyFill="1" applyBorder="1" applyAlignment="1">
      <alignment horizontal="center" vertical="center" wrapText="1"/>
      <protection/>
    </xf>
    <xf numFmtId="49" fontId="126" fillId="0" borderId="25" xfId="489" applyNumberFormat="1" applyFont="1" applyFill="1" applyBorder="1" applyAlignment="1">
      <alignment horizontal="center" vertical="center" shrinkToFit="1"/>
      <protection/>
    </xf>
    <xf numFmtId="49" fontId="126" fillId="0" borderId="22" xfId="489" applyNumberFormat="1" applyFont="1" applyFill="1" applyBorder="1" applyAlignment="1">
      <alignment horizontal="centerContinuous" vertical="center" wrapText="1"/>
      <protection/>
    </xf>
    <xf numFmtId="49" fontId="126" fillId="0" borderId="22" xfId="489" applyNumberFormat="1" applyFont="1" applyFill="1" applyBorder="1" applyAlignment="1">
      <alignment horizontal="center" vertical="center"/>
      <protection/>
    </xf>
    <xf numFmtId="49" fontId="126" fillId="0" borderId="22" xfId="489" applyNumberFormat="1" applyFont="1" applyFill="1" applyBorder="1" applyAlignment="1">
      <alignment horizontal="centerContinuous" vertical="center"/>
      <protection/>
    </xf>
    <xf numFmtId="49" fontId="126" fillId="0" borderId="22" xfId="489" applyNumberFormat="1" applyFont="1" applyFill="1" applyBorder="1" applyAlignment="1">
      <alignment horizontal="center" vertical="center" wrapText="1"/>
      <protection/>
    </xf>
    <xf numFmtId="0" fontId="126" fillId="0" borderId="19" xfId="489" applyFont="1" applyFill="1" applyBorder="1" applyAlignment="1" applyProtection="1" quotePrefix="1">
      <alignment horizontal="center" vertical="center"/>
      <protection locked="0"/>
    </xf>
    <xf numFmtId="41" fontId="126" fillId="0" borderId="0" xfId="0" applyNumberFormat="1" applyFont="1" applyFill="1" applyBorder="1" applyAlignment="1" applyProtection="1" quotePrefix="1">
      <alignment horizontal="right" vertical="center"/>
      <protection locked="0"/>
    </xf>
    <xf numFmtId="41" fontId="126" fillId="0" borderId="0" xfId="0" applyNumberFormat="1" applyFont="1" applyFill="1" applyBorder="1" applyAlignment="1" applyProtection="1" quotePrefix="1">
      <alignment vertical="center"/>
      <protection locked="0"/>
    </xf>
    <xf numFmtId="41" fontId="126" fillId="0" borderId="0" xfId="0" applyNumberFormat="1" applyFont="1" applyFill="1" applyBorder="1" applyAlignment="1" applyProtection="1">
      <alignment horizontal="right" vertical="center"/>
      <protection locked="0"/>
    </xf>
    <xf numFmtId="183" fontId="126" fillId="0" borderId="0" xfId="0" applyNumberFormat="1" applyFont="1" applyFill="1" applyBorder="1" applyAlignment="1">
      <alignment horizontal="right" vertical="center"/>
    </xf>
    <xf numFmtId="0" fontId="126" fillId="0" borderId="2" xfId="489" applyFont="1" applyFill="1" applyBorder="1" applyAlignment="1" applyProtection="1" quotePrefix="1">
      <alignment horizontal="center" vertical="center"/>
      <protection locked="0"/>
    </xf>
    <xf numFmtId="0" fontId="127" fillId="0" borderId="19" xfId="489" applyFont="1" applyFill="1" applyBorder="1" applyAlignment="1" applyProtection="1" quotePrefix="1">
      <alignment horizontal="center" vertical="center"/>
      <protection locked="0"/>
    </xf>
    <xf numFmtId="41" fontId="127" fillId="0" borderId="0" xfId="0" applyNumberFormat="1" applyFont="1" applyFill="1" applyBorder="1" applyAlignment="1" applyProtection="1" quotePrefix="1">
      <alignment horizontal="right" vertical="center"/>
      <protection locked="0"/>
    </xf>
    <xf numFmtId="41" fontId="127" fillId="0" borderId="0" xfId="0" applyNumberFormat="1" applyFont="1" applyFill="1" applyBorder="1" applyAlignment="1" applyProtection="1">
      <alignment horizontal="right" vertical="center"/>
      <protection locked="0"/>
    </xf>
    <xf numFmtId="0" fontId="127" fillId="0" borderId="2" xfId="489" applyFont="1" applyFill="1" applyBorder="1" applyAlignment="1" applyProtection="1" quotePrefix="1">
      <alignment horizontal="center" vertical="center"/>
      <protection locked="0"/>
    </xf>
    <xf numFmtId="0" fontId="10" fillId="0" borderId="0" xfId="489" applyFont="1" applyFill="1" applyBorder="1" applyAlignment="1">
      <alignment vertical="center"/>
      <protection/>
    </xf>
    <xf numFmtId="0" fontId="126" fillId="0" borderId="35" xfId="478" applyFont="1" applyFill="1" applyBorder="1" applyAlignment="1" applyProtection="1">
      <alignment horizontal="centerContinuous" vertical="center"/>
      <protection/>
    </xf>
    <xf numFmtId="49" fontId="126" fillId="0" borderId="28" xfId="478" applyNumberFormat="1" applyFont="1" applyFill="1" applyBorder="1" applyAlignment="1" applyProtection="1">
      <alignment horizontal="center" vertical="center" shrinkToFit="1"/>
      <protection/>
    </xf>
    <xf numFmtId="49" fontId="126" fillId="0" borderId="24" xfId="478" applyNumberFormat="1" applyFont="1" applyFill="1" applyBorder="1" applyAlignment="1" applyProtection="1">
      <alignment horizontal="centerContinuous" vertical="center" shrinkToFit="1"/>
      <protection/>
    </xf>
    <xf numFmtId="49" fontId="126" fillId="0" borderId="24" xfId="478" applyNumberFormat="1" applyFont="1" applyFill="1" applyBorder="1" applyAlignment="1" applyProtection="1">
      <alignment horizontal="center" vertical="center" shrinkToFit="1"/>
      <protection/>
    </xf>
    <xf numFmtId="49" fontId="126" fillId="0" borderId="0" xfId="478" applyNumberFormat="1" applyFont="1" applyFill="1" applyBorder="1" applyAlignment="1" applyProtection="1">
      <alignment horizontal="centerContinuous" vertical="center" shrinkToFit="1"/>
      <protection/>
    </xf>
    <xf numFmtId="49" fontId="126" fillId="0" borderId="19" xfId="478" applyNumberFormat="1" applyFont="1" applyFill="1" applyBorder="1" applyAlignment="1" applyProtection="1">
      <alignment horizontal="centerContinuous" vertical="center" shrinkToFit="1"/>
      <protection/>
    </xf>
    <xf numFmtId="0" fontId="126" fillId="0" borderId="28" xfId="478" applyFont="1" applyFill="1" applyBorder="1" applyAlignment="1" applyProtection="1">
      <alignment horizontal="center" vertical="center" shrinkToFit="1"/>
      <protection/>
    </xf>
    <xf numFmtId="0" fontId="126" fillId="0" borderId="25" xfId="478" applyFont="1" applyFill="1" applyBorder="1" applyAlignment="1" applyProtection="1">
      <alignment horizontal="center" vertical="center" shrinkToFit="1"/>
      <protection/>
    </xf>
    <xf numFmtId="49" fontId="126" fillId="0" borderId="0" xfId="478" applyNumberFormat="1" applyFont="1" applyFill="1" applyBorder="1" applyAlignment="1" applyProtection="1">
      <alignment horizontal="center" vertical="center" shrinkToFit="1"/>
      <protection/>
    </xf>
    <xf numFmtId="0" fontId="126" fillId="0" borderId="19" xfId="478" applyFont="1" applyFill="1" applyBorder="1" applyAlignment="1" applyProtection="1">
      <alignment horizontal="center" vertical="center" shrinkToFit="1"/>
      <protection/>
    </xf>
    <xf numFmtId="0" fontId="126" fillId="0" borderId="26" xfId="478" applyFont="1" applyFill="1" applyBorder="1" applyAlignment="1" applyProtection="1">
      <alignment horizontal="center" vertical="center" shrinkToFit="1"/>
      <protection/>
    </xf>
    <xf numFmtId="49" fontId="126" fillId="0" borderId="28" xfId="478" applyNumberFormat="1" applyFont="1" applyFill="1" applyBorder="1" applyAlignment="1" applyProtection="1">
      <alignment horizontal="left" vertical="center"/>
      <protection/>
    </xf>
    <xf numFmtId="49" fontId="126" fillId="0" borderId="28" xfId="478" applyNumberFormat="1" applyFont="1" applyFill="1" applyBorder="1" applyAlignment="1" applyProtection="1">
      <alignment horizontal="centerContinuous" vertical="center"/>
      <protection/>
    </xf>
    <xf numFmtId="49" fontId="126" fillId="0" borderId="0" xfId="478" applyNumberFormat="1" applyFont="1" applyFill="1" applyBorder="1" applyAlignment="1" applyProtection="1">
      <alignment horizontal="center" vertical="center"/>
      <protection/>
    </xf>
    <xf numFmtId="49" fontId="126" fillId="0" borderId="28" xfId="478" applyNumberFormat="1" applyFont="1" applyFill="1" applyBorder="1" applyAlignment="1" applyProtection="1">
      <alignment horizontal="center" vertical="center"/>
      <protection/>
    </xf>
    <xf numFmtId="49" fontId="126" fillId="0" borderId="19" xfId="478" applyNumberFormat="1" applyFont="1" applyFill="1" applyBorder="1" applyAlignment="1" applyProtection="1">
      <alignment horizontal="centerContinuous" vertical="center"/>
      <protection/>
    </xf>
    <xf numFmtId="0" fontId="126" fillId="0" borderId="28" xfId="478" applyFont="1" applyFill="1" applyBorder="1" applyAlignment="1" applyProtection="1">
      <alignment horizontal="centerContinuous" vertical="center"/>
      <protection/>
    </xf>
    <xf numFmtId="0" fontId="126" fillId="0" borderId="2" xfId="478" applyFont="1" applyFill="1" applyBorder="1" applyAlignment="1" applyProtection="1">
      <alignment horizontal="center" vertical="center"/>
      <protection/>
    </xf>
    <xf numFmtId="0" fontId="126" fillId="0" borderId="28" xfId="478" applyFont="1" applyFill="1" applyBorder="1" applyAlignment="1" applyProtection="1">
      <alignment horizontal="left" vertical="center"/>
      <protection/>
    </xf>
    <xf numFmtId="0" fontId="126" fillId="0" borderId="19" xfId="478" applyFont="1" applyFill="1" applyBorder="1" applyAlignment="1" applyProtection="1">
      <alignment horizontal="centerContinuous" vertical="center"/>
      <protection/>
    </xf>
    <xf numFmtId="0" fontId="126" fillId="0" borderId="28" xfId="478" applyFont="1" applyFill="1" applyBorder="1" applyAlignment="1" applyProtection="1">
      <alignment horizontal="center" vertical="center"/>
      <protection/>
    </xf>
    <xf numFmtId="0" fontId="126" fillId="0" borderId="0" xfId="478" applyFont="1" applyFill="1" applyBorder="1" applyAlignment="1" applyProtection="1">
      <alignment vertical="center"/>
      <protection/>
    </xf>
    <xf numFmtId="49" fontId="126" fillId="0" borderId="27" xfId="478" applyNumberFormat="1" applyFont="1" applyFill="1" applyBorder="1" applyAlignment="1" applyProtection="1">
      <alignment horizontal="center" vertical="center"/>
      <protection/>
    </xf>
    <xf numFmtId="49" fontId="126" fillId="0" borderId="27" xfId="478" applyNumberFormat="1" applyFont="1" applyFill="1" applyBorder="1" applyAlignment="1" applyProtection="1">
      <alignment horizontal="centerContinuous" vertical="center"/>
      <protection/>
    </xf>
    <xf numFmtId="49" fontId="126" fillId="0" borderId="20" xfId="478" applyNumberFormat="1" applyFont="1" applyFill="1" applyBorder="1" applyAlignment="1" applyProtection="1">
      <alignment horizontal="centerContinuous" vertical="center"/>
      <protection/>
    </xf>
    <xf numFmtId="49" fontId="126" fillId="0" borderId="21" xfId="478" applyNumberFormat="1" applyFont="1" applyFill="1" applyBorder="1" applyAlignment="1" applyProtection="1">
      <alignment horizontal="center" vertical="center"/>
      <protection/>
    </xf>
    <xf numFmtId="0" fontId="126" fillId="0" borderId="27" xfId="478" applyFont="1" applyFill="1" applyBorder="1" applyAlignment="1" applyProtection="1">
      <alignment horizontal="centerContinuous" vertical="center"/>
      <protection/>
    </xf>
    <xf numFmtId="0" fontId="126" fillId="0" borderId="22" xfId="478" applyFont="1" applyFill="1" applyBorder="1" applyAlignment="1" applyProtection="1">
      <alignment horizontal="center" vertical="center"/>
      <protection/>
    </xf>
    <xf numFmtId="0" fontId="126" fillId="0" borderId="21" xfId="478" applyFont="1" applyFill="1" applyBorder="1" applyAlignment="1" applyProtection="1">
      <alignment horizontal="centerContinuous" vertical="center"/>
      <protection/>
    </xf>
    <xf numFmtId="0" fontId="126" fillId="0" borderId="27" xfId="478" applyFont="1" applyFill="1" applyBorder="1" applyAlignment="1" applyProtection="1">
      <alignment horizontal="center" vertical="center"/>
      <protection/>
    </xf>
    <xf numFmtId="0" fontId="126" fillId="0" borderId="20" xfId="478" applyFont="1" applyFill="1" applyBorder="1" applyAlignment="1" applyProtection="1">
      <alignment horizontal="center" vertical="center"/>
      <protection/>
    </xf>
    <xf numFmtId="49" fontId="126" fillId="0" borderId="19" xfId="0" applyNumberFormat="1" applyFont="1" applyFill="1" applyBorder="1" applyAlignment="1" applyProtection="1" quotePrefix="1">
      <alignment horizontal="center" vertical="center"/>
      <protection locked="0"/>
    </xf>
    <xf numFmtId="49" fontId="126" fillId="0" borderId="19" xfId="0" applyNumberFormat="1" applyFont="1" applyFill="1" applyBorder="1" applyAlignment="1" applyProtection="1">
      <alignment horizontal="center" vertical="center"/>
      <protection locked="0"/>
    </xf>
    <xf numFmtId="41" fontId="126" fillId="0" borderId="0" xfId="0" applyNumberFormat="1" applyFont="1" applyFill="1" applyBorder="1" applyAlignment="1" applyProtection="1">
      <alignment horizontal="right" vertical="center" shrinkToFit="1"/>
      <protection locked="0"/>
    </xf>
    <xf numFmtId="0" fontId="126" fillId="0" borderId="2" xfId="0" applyNumberFormat="1" applyFont="1" applyFill="1" applyBorder="1" applyAlignment="1" applyProtection="1">
      <alignment horizontal="center" vertical="center" wrapText="1"/>
      <protection locked="0"/>
    </xf>
    <xf numFmtId="41" fontId="126" fillId="0" borderId="2" xfId="0" applyNumberFormat="1" applyFont="1" applyFill="1" applyBorder="1" applyAlignment="1" applyProtection="1">
      <alignment horizontal="right" vertical="center" shrinkToFit="1"/>
      <protection locked="0"/>
    </xf>
    <xf numFmtId="0" fontId="126" fillId="0" borderId="19" xfId="0" applyNumberFormat="1" applyFont="1" applyFill="1" applyBorder="1" applyAlignment="1" applyProtection="1" quotePrefix="1">
      <alignment horizontal="center" vertical="center"/>
      <protection locked="0"/>
    </xf>
    <xf numFmtId="41" fontId="126" fillId="0" borderId="19" xfId="0" applyNumberFormat="1" applyFont="1" applyFill="1" applyBorder="1" applyAlignment="1" applyProtection="1">
      <alignment horizontal="center" vertical="center"/>
      <protection locked="0"/>
    </xf>
    <xf numFmtId="0" fontId="126" fillId="0" borderId="2" xfId="0" applyFont="1" applyFill="1" applyBorder="1" applyAlignment="1" applyProtection="1">
      <alignment horizontal="right" vertical="center" shrinkToFit="1"/>
      <protection locked="0"/>
    </xf>
    <xf numFmtId="41" fontId="126" fillId="0" borderId="19" xfId="0" applyNumberFormat="1" applyFont="1" applyFill="1" applyBorder="1" applyAlignment="1" applyProtection="1">
      <alignment horizontal="right" vertical="center" shrinkToFit="1"/>
      <protection locked="0"/>
    </xf>
    <xf numFmtId="3" fontId="126" fillId="0" borderId="2" xfId="0" applyNumberFormat="1" applyFont="1" applyFill="1" applyBorder="1" applyAlignment="1" applyProtection="1">
      <alignment horizontal="left" vertical="center" wrapText="1"/>
      <protection locked="0"/>
    </xf>
    <xf numFmtId="3" fontId="126" fillId="0" borderId="2" xfId="0" applyNumberFormat="1" applyFont="1" applyFill="1" applyBorder="1" applyAlignment="1" applyProtection="1">
      <alignment horizontal="center" vertical="center" wrapText="1"/>
      <protection locked="0"/>
    </xf>
    <xf numFmtId="41" fontId="126" fillId="0" borderId="19" xfId="0" applyNumberFormat="1" applyFont="1" applyFill="1" applyBorder="1" applyAlignment="1" applyProtection="1" quotePrefix="1">
      <alignment horizontal="center" vertical="center"/>
      <protection locked="0"/>
    </xf>
    <xf numFmtId="49" fontId="127" fillId="0" borderId="19" xfId="0" applyNumberFormat="1" applyFont="1" applyFill="1" applyBorder="1" applyAlignment="1" applyProtection="1">
      <alignment horizontal="center" vertical="center"/>
      <protection locked="0"/>
    </xf>
    <xf numFmtId="41" fontId="127" fillId="0" borderId="0" xfId="0" applyNumberFormat="1" applyFont="1" applyFill="1" applyBorder="1" applyAlignment="1" applyProtection="1">
      <alignment horizontal="right" vertical="center" shrinkToFit="1"/>
      <protection locked="0"/>
    </xf>
    <xf numFmtId="41" fontId="127" fillId="0" borderId="19" xfId="0" applyNumberFormat="1" applyFont="1" applyFill="1" applyBorder="1" applyAlignment="1" applyProtection="1">
      <alignment horizontal="right" vertical="center" shrinkToFit="1"/>
      <protection locked="0"/>
    </xf>
    <xf numFmtId="0" fontId="127" fillId="0" borderId="19" xfId="0" applyNumberFormat="1" applyFont="1" applyFill="1" applyBorder="1" applyAlignment="1" applyProtection="1">
      <alignment horizontal="center" vertical="center"/>
      <protection locked="0"/>
    </xf>
    <xf numFmtId="41" fontId="127" fillId="0" borderId="2" xfId="0" applyNumberFormat="1" applyFont="1" applyFill="1" applyBorder="1" applyAlignment="1" applyProtection="1">
      <alignment horizontal="right" vertical="center" shrinkToFit="1"/>
      <protection locked="0"/>
    </xf>
    <xf numFmtId="41" fontId="127" fillId="0" borderId="19" xfId="0" applyNumberFormat="1" applyFont="1" applyFill="1" applyBorder="1" applyAlignment="1" applyProtection="1">
      <alignment horizontal="center" vertical="center"/>
      <protection locked="0"/>
    </xf>
    <xf numFmtId="49" fontId="127" fillId="0" borderId="28" xfId="0" applyNumberFormat="1" applyFont="1" applyFill="1" applyBorder="1" applyAlignment="1" applyProtection="1">
      <alignment horizontal="center" vertical="center"/>
      <protection locked="0"/>
    </xf>
    <xf numFmtId="0" fontId="127" fillId="0" borderId="2" xfId="0" applyFont="1" applyFill="1" applyBorder="1" applyAlignment="1" applyProtection="1">
      <alignment horizontal="right" vertical="center" shrinkToFit="1"/>
      <protection locked="0"/>
    </xf>
    <xf numFmtId="49" fontId="127" fillId="0" borderId="19" xfId="0" applyNumberFormat="1" applyFont="1" applyFill="1" applyBorder="1" applyAlignment="1" applyProtection="1" quotePrefix="1">
      <alignment horizontal="center" vertical="center"/>
      <protection locked="0"/>
    </xf>
    <xf numFmtId="41" fontId="127" fillId="0" borderId="19" xfId="0" applyNumberFormat="1" applyFont="1" applyFill="1" applyBorder="1" applyAlignment="1" applyProtection="1" quotePrefix="1">
      <alignment horizontal="center" vertical="center"/>
      <protection locked="0"/>
    </xf>
    <xf numFmtId="3" fontId="127" fillId="0" borderId="2" xfId="0" applyNumberFormat="1" applyFont="1" applyFill="1" applyBorder="1" applyAlignment="1" applyProtection="1">
      <alignment horizontal="left" vertical="center" wrapText="1"/>
      <protection locked="0"/>
    </xf>
    <xf numFmtId="3" fontId="126" fillId="0" borderId="28" xfId="0" applyNumberFormat="1" applyFont="1" applyFill="1" applyBorder="1" applyAlignment="1" applyProtection="1">
      <alignment horizontal="left" vertical="center" wrapText="1"/>
      <protection locked="0"/>
    </xf>
    <xf numFmtId="0" fontId="126" fillId="0" borderId="19" xfId="0" applyFont="1" applyFill="1" applyBorder="1" applyAlignment="1" applyProtection="1">
      <alignment horizontal="center" vertical="center"/>
      <protection locked="0"/>
    </xf>
    <xf numFmtId="41" fontId="126" fillId="0" borderId="28" xfId="0" applyNumberFormat="1" applyFont="1" applyFill="1" applyBorder="1" applyAlignment="1" applyProtection="1">
      <alignment horizontal="left" vertical="center" wrapText="1"/>
      <protection locked="0"/>
    </xf>
    <xf numFmtId="0" fontId="126" fillId="0" borderId="31" xfId="478" applyFont="1" applyFill="1" applyBorder="1" applyAlignment="1">
      <alignment horizontal="centerContinuous" vertical="center"/>
    </xf>
    <xf numFmtId="0" fontId="126" fillId="0" borderId="32" xfId="478" applyFont="1" applyFill="1" applyBorder="1" applyAlignment="1">
      <alignment horizontal="centerContinuous" vertical="center"/>
    </xf>
    <xf numFmtId="0" fontId="126" fillId="0" borderId="22" xfId="478" applyFont="1" applyFill="1" applyBorder="1" applyAlignment="1">
      <alignment horizontal="centerContinuous" vertical="center"/>
    </xf>
    <xf numFmtId="0" fontId="126" fillId="0" borderId="21" xfId="478" applyFont="1" applyFill="1" applyBorder="1" applyAlignment="1">
      <alignment horizontal="centerContinuous" vertical="center"/>
    </xf>
    <xf numFmtId="0" fontId="126" fillId="0" borderId="28" xfId="478" applyFont="1" applyFill="1" applyBorder="1" applyAlignment="1">
      <alignment horizontal="center" vertical="center" wrapText="1"/>
    </xf>
    <xf numFmtId="0" fontId="126" fillId="0" borderId="27" xfId="478" applyFont="1" applyFill="1" applyBorder="1" applyAlignment="1">
      <alignment horizontal="center" vertical="center" wrapText="1"/>
    </xf>
    <xf numFmtId="0" fontId="126" fillId="0" borderId="19" xfId="0" applyFont="1" applyFill="1" applyBorder="1" applyAlignment="1" quotePrefix="1">
      <alignment horizontal="center" vertical="center"/>
    </xf>
    <xf numFmtId="41" fontId="126" fillId="0" borderId="2" xfId="0" applyNumberFormat="1" applyFont="1" applyFill="1" applyBorder="1" applyAlignment="1" applyProtection="1">
      <alignment horizontal="right" vertical="center"/>
      <protection locked="0"/>
    </xf>
    <xf numFmtId="177" fontId="126" fillId="0" borderId="0" xfId="0" applyNumberFormat="1" applyFont="1" applyFill="1" applyBorder="1" applyAlignment="1" applyProtection="1">
      <alignment horizontal="right" vertical="center"/>
      <protection locked="0"/>
    </xf>
    <xf numFmtId="0" fontId="126" fillId="0" borderId="2" xfId="0" applyFont="1" applyFill="1" applyBorder="1" applyAlignment="1" quotePrefix="1">
      <alignment horizontal="center" vertical="center"/>
    </xf>
    <xf numFmtId="0" fontId="127" fillId="0" borderId="19" xfId="0" applyFont="1" applyFill="1" applyBorder="1" applyAlignment="1" quotePrefix="1">
      <alignment horizontal="center" vertical="center"/>
    </xf>
    <xf numFmtId="41" fontId="127" fillId="0" borderId="2" xfId="0" applyNumberFormat="1" applyFont="1" applyFill="1" applyBorder="1" applyAlignment="1" applyProtection="1">
      <alignment horizontal="right" vertical="center"/>
      <protection locked="0"/>
    </xf>
    <xf numFmtId="177" fontId="127" fillId="0" borderId="0" xfId="0" applyNumberFormat="1" applyFont="1" applyFill="1" applyBorder="1" applyAlignment="1" applyProtection="1">
      <alignment horizontal="right" vertical="center"/>
      <protection locked="0"/>
    </xf>
    <xf numFmtId="177" fontId="127" fillId="0" borderId="19" xfId="0" applyNumberFormat="1" applyFont="1" applyFill="1" applyBorder="1" applyAlignment="1" applyProtection="1">
      <alignment horizontal="right" vertical="center"/>
      <protection locked="0"/>
    </xf>
    <xf numFmtId="0" fontId="127" fillId="0" borderId="2" xfId="0" applyFont="1" applyFill="1" applyBorder="1" applyAlignment="1" quotePrefix="1">
      <alignment horizontal="center" vertical="center"/>
    </xf>
    <xf numFmtId="49" fontId="126" fillId="0" borderId="19" xfId="486" applyNumberFormat="1" applyFont="1" applyFill="1" applyBorder="1" applyAlignment="1">
      <alignment horizontal="center" vertical="center"/>
      <protection/>
    </xf>
    <xf numFmtId="49" fontId="126" fillId="0" borderId="2" xfId="486" applyNumberFormat="1" applyFont="1" applyFill="1" applyBorder="1" applyAlignment="1">
      <alignment horizontal="center" vertical="center"/>
      <protection/>
    </xf>
    <xf numFmtId="49" fontId="127" fillId="0" borderId="19" xfId="486" applyNumberFormat="1" applyFont="1" applyFill="1" applyBorder="1" applyAlignment="1">
      <alignment horizontal="center" vertical="center"/>
      <protection/>
    </xf>
    <xf numFmtId="49" fontId="127" fillId="0" borderId="2" xfId="486" applyNumberFormat="1" applyFont="1" applyFill="1" applyBorder="1" applyAlignment="1">
      <alignment horizontal="center" vertical="center"/>
      <protection/>
    </xf>
    <xf numFmtId="0" fontId="128" fillId="0" borderId="0" xfId="430" applyFont="1" applyFill="1" applyAlignment="1">
      <alignment vertical="center"/>
      <protection/>
    </xf>
    <xf numFmtId="0" fontId="128" fillId="0" borderId="0" xfId="430" applyFont="1" applyFill="1">
      <alignment vertical="center"/>
      <protection/>
    </xf>
    <xf numFmtId="41" fontId="126" fillId="0" borderId="0" xfId="486" applyNumberFormat="1" applyFont="1" applyFill="1" applyBorder="1" applyAlignment="1">
      <alignment horizontal="right" vertical="center"/>
      <protection/>
    </xf>
    <xf numFmtId="41" fontId="127" fillId="0" borderId="0" xfId="486" applyNumberFormat="1" applyFont="1" applyFill="1" applyBorder="1" applyAlignment="1">
      <alignment horizontal="right" vertical="center"/>
      <protection/>
    </xf>
    <xf numFmtId="0" fontId="126" fillId="0" borderId="22" xfId="487" applyFont="1" applyFill="1" applyBorder="1" applyAlignment="1">
      <alignment horizontal="center" vertical="center"/>
    </xf>
    <xf numFmtId="200" fontId="126" fillId="0" borderId="2" xfId="487" applyNumberFormat="1" applyFont="1" applyFill="1" applyBorder="1" applyAlignment="1">
      <alignment horizontal="center" vertical="center"/>
    </xf>
    <xf numFmtId="41" fontId="126" fillId="0" borderId="2" xfId="487" applyNumberFormat="1" applyFont="1" applyFill="1" applyBorder="1" applyAlignment="1">
      <alignment horizontal="center" vertical="center"/>
    </xf>
    <xf numFmtId="41" fontId="126" fillId="0" borderId="30" xfId="487" applyNumberFormat="1" applyFont="1" applyFill="1" applyBorder="1" applyAlignment="1">
      <alignment horizontal="center" vertical="center"/>
    </xf>
    <xf numFmtId="0" fontId="52" fillId="0" borderId="20" xfId="474" applyFont="1" applyFill="1" applyBorder="1" applyAlignment="1">
      <alignment horizontal="centerContinuous" vertical="center" wrapText="1" shrinkToFit="1"/>
    </xf>
    <xf numFmtId="0" fontId="52" fillId="0" borderId="37" xfId="474" applyFont="1" applyFill="1" applyBorder="1" applyAlignment="1">
      <alignment vertical="center" shrinkToFit="1"/>
    </xf>
    <xf numFmtId="0" fontId="52" fillId="0" borderId="4" xfId="474" applyFont="1" applyFill="1" applyBorder="1" applyAlignment="1">
      <alignment vertical="center" shrinkToFit="1"/>
    </xf>
    <xf numFmtId="0" fontId="126" fillId="0" borderId="38" xfId="431" applyFont="1" applyFill="1" applyBorder="1" applyAlignment="1">
      <alignment horizontal="center" vertical="center"/>
      <protection/>
    </xf>
    <xf numFmtId="0" fontId="127" fillId="0" borderId="36" xfId="431" applyFont="1" applyFill="1" applyBorder="1" applyAlignment="1">
      <alignment horizontal="centerContinuous" vertical="center"/>
      <protection/>
    </xf>
    <xf numFmtId="0" fontId="126" fillId="0" borderId="2" xfId="431" applyFont="1" applyFill="1" applyBorder="1" applyAlignment="1">
      <alignment horizontal="center" vertical="center"/>
      <protection/>
    </xf>
    <xf numFmtId="0" fontId="126" fillId="0" borderId="25" xfId="431" applyFont="1" applyFill="1" applyBorder="1" applyAlignment="1">
      <alignment horizontal="center" vertical="center" shrinkToFit="1"/>
      <protection/>
    </xf>
    <xf numFmtId="0" fontId="126" fillId="0" borderId="28" xfId="431" applyFont="1" applyFill="1" applyBorder="1" applyAlignment="1">
      <alignment horizontal="center" vertical="center"/>
      <protection/>
    </xf>
    <xf numFmtId="0" fontId="126" fillId="0" borderId="28" xfId="431" applyFont="1" applyFill="1" applyBorder="1" applyAlignment="1">
      <alignment horizontal="centerContinuous" vertical="center"/>
      <protection/>
    </xf>
    <xf numFmtId="0" fontId="126" fillId="0" borderId="25" xfId="431" applyFont="1" applyFill="1" applyBorder="1" applyAlignment="1">
      <alignment vertical="center"/>
      <protection/>
    </xf>
    <xf numFmtId="0" fontId="126" fillId="0" borderId="4" xfId="431" applyFont="1" applyFill="1" applyBorder="1" applyAlignment="1">
      <alignment horizontal="centerContinuous" vertical="center"/>
      <protection/>
    </xf>
    <xf numFmtId="0" fontId="127" fillId="0" borderId="4" xfId="431" applyFont="1" applyFill="1" applyBorder="1" applyAlignment="1">
      <alignment horizontal="centerContinuous" vertical="center"/>
      <protection/>
    </xf>
    <xf numFmtId="0" fontId="126" fillId="0" borderId="37" xfId="431" applyFont="1" applyFill="1" applyBorder="1" applyAlignment="1">
      <alignment horizontal="centerContinuous" vertical="center"/>
      <protection/>
    </xf>
    <xf numFmtId="0" fontId="126" fillId="0" borderId="39" xfId="431" applyFont="1" applyFill="1" applyBorder="1" applyAlignment="1">
      <alignment horizontal="centerContinuous" vertical="center"/>
      <protection/>
    </xf>
    <xf numFmtId="0" fontId="126" fillId="0" borderId="24" xfId="431" applyFont="1" applyFill="1" applyBorder="1" applyAlignment="1">
      <alignment horizontal="center" vertical="center"/>
      <protection/>
    </xf>
    <xf numFmtId="0" fontId="126" fillId="0" borderId="23" xfId="431" applyFont="1" applyFill="1" applyBorder="1" applyAlignment="1">
      <alignment horizontal="center" vertical="center"/>
      <protection/>
    </xf>
    <xf numFmtId="0" fontId="126" fillId="0" borderId="25" xfId="431" applyFont="1" applyFill="1" applyBorder="1" applyAlignment="1">
      <alignment horizontal="center" vertical="center"/>
      <protection/>
    </xf>
    <xf numFmtId="0" fontId="126" fillId="0" borderId="2" xfId="431" applyFont="1" applyFill="1" applyBorder="1" applyAlignment="1">
      <alignment horizontal="center" vertical="center" wrapText="1"/>
      <protection/>
    </xf>
    <xf numFmtId="0" fontId="126" fillId="0" borderId="28" xfId="431" applyFont="1" applyFill="1" applyBorder="1" applyAlignment="1">
      <alignment horizontal="center" vertical="center" shrinkToFit="1"/>
      <protection/>
    </xf>
    <xf numFmtId="0" fontId="126" fillId="0" borderId="24" xfId="431" applyFont="1" applyFill="1" applyBorder="1" applyAlignment="1">
      <alignment horizontal="center" vertical="center" shrinkToFit="1"/>
      <protection/>
    </xf>
    <xf numFmtId="0" fontId="126" fillId="0" borderId="26" xfId="431" applyFont="1" applyFill="1" applyBorder="1" applyAlignment="1">
      <alignment horizontal="center" vertical="center" shrinkToFit="1"/>
      <protection/>
    </xf>
    <xf numFmtId="0" fontId="126" fillId="0" borderId="23" xfId="431" applyFont="1" applyFill="1" applyBorder="1" applyAlignment="1">
      <alignment horizontal="center" vertical="center" shrinkToFit="1"/>
      <protection/>
    </xf>
    <xf numFmtId="0" fontId="126" fillId="0" borderId="19" xfId="431" applyFont="1" applyFill="1" applyBorder="1" applyAlignment="1">
      <alignment horizontal="center" vertical="center" shrinkToFit="1"/>
      <protection/>
    </xf>
    <xf numFmtId="0" fontId="126" fillId="0" borderId="2" xfId="431" applyFont="1" applyFill="1" applyBorder="1" applyAlignment="1">
      <alignment horizontal="center" vertical="center" shrinkToFit="1"/>
      <protection/>
    </xf>
    <xf numFmtId="0" fontId="126" fillId="0" borderId="28" xfId="431" applyFont="1" applyFill="1" applyBorder="1" applyAlignment="1">
      <alignment vertical="center"/>
      <protection/>
    </xf>
    <xf numFmtId="0" fontId="126" fillId="0" borderId="0" xfId="431" applyFont="1" applyFill="1" applyBorder="1" applyAlignment="1">
      <alignment horizontal="center" vertical="center"/>
      <protection/>
    </xf>
    <xf numFmtId="0" fontId="126" fillId="0" borderId="28" xfId="431" applyFont="1" applyFill="1" applyBorder="1" applyAlignment="1">
      <alignment horizontal="center" vertical="center" wrapText="1"/>
      <protection/>
    </xf>
    <xf numFmtId="0" fontId="126" fillId="0" borderId="19" xfId="431" applyFont="1" applyFill="1" applyBorder="1" applyAlignment="1">
      <alignment horizontal="center" vertical="center"/>
      <protection/>
    </xf>
    <xf numFmtId="0" fontId="126" fillId="0" borderId="2" xfId="431" applyFont="1" applyFill="1" applyBorder="1" applyAlignment="1" quotePrefix="1">
      <alignment horizontal="center" vertical="center" shrinkToFit="1"/>
      <protection/>
    </xf>
    <xf numFmtId="0" fontId="126" fillId="0" borderId="28" xfId="431" applyFont="1" applyFill="1" applyBorder="1" applyAlignment="1" quotePrefix="1">
      <alignment horizontal="center" vertical="center" shrinkToFit="1"/>
      <protection/>
    </xf>
    <xf numFmtId="0" fontId="126" fillId="0" borderId="19" xfId="431" applyFont="1" applyFill="1" applyBorder="1" applyAlignment="1" quotePrefix="1">
      <alignment horizontal="center" vertical="center" shrinkToFit="1"/>
      <protection/>
    </xf>
    <xf numFmtId="0" fontId="126" fillId="0" borderId="22" xfId="431" applyFont="1" applyFill="1" applyBorder="1" applyAlignment="1">
      <alignment horizontal="center" vertical="center"/>
      <protection/>
    </xf>
    <xf numFmtId="0" fontId="126" fillId="0" borderId="27" xfId="431" applyFont="1" applyFill="1" applyBorder="1" applyAlignment="1">
      <alignment horizontal="center" vertical="center"/>
      <protection/>
    </xf>
    <xf numFmtId="0" fontId="126" fillId="0" borderId="27" xfId="431" applyFont="1" applyFill="1" applyBorder="1" applyAlignment="1">
      <alignment horizontal="left" vertical="center"/>
      <protection/>
    </xf>
    <xf numFmtId="0" fontId="126" fillId="0" borderId="27" xfId="431" applyFont="1" applyFill="1" applyBorder="1" applyAlignment="1">
      <alignment horizontal="center" vertical="center" shrinkToFit="1"/>
      <protection/>
    </xf>
    <xf numFmtId="0" fontId="126" fillId="0" borderId="20" xfId="431" applyFont="1" applyFill="1" applyBorder="1" applyAlignment="1">
      <alignment horizontal="center" vertical="center"/>
      <protection/>
    </xf>
    <xf numFmtId="49" fontId="126" fillId="0" borderId="22" xfId="431" applyNumberFormat="1" applyFont="1" applyFill="1" applyBorder="1" applyAlignment="1">
      <alignment horizontal="center" vertical="center"/>
      <protection/>
    </xf>
    <xf numFmtId="49" fontId="126" fillId="0" borderId="27" xfId="431" applyNumberFormat="1" applyFont="1" applyFill="1" applyBorder="1" applyAlignment="1">
      <alignment horizontal="center" vertical="center"/>
      <protection/>
    </xf>
    <xf numFmtId="0" fontId="126" fillId="0" borderId="21" xfId="431" applyFont="1" applyFill="1" applyBorder="1" applyAlignment="1">
      <alignment horizontal="center" vertical="center"/>
      <protection/>
    </xf>
    <xf numFmtId="0" fontId="126" fillId="0" borderId="27" xfId="431" applyFont="1" applyFill="1" applyBorder="1" applyAlignment="1" quotePrefix="1">
      <alignment horizontal="center" vertical="center"/>
      <protection/>
    </xf>
    <xf numFmtId="0" fontId="126" fillId="0" borderId="21" xfId="431" applyFont="1" applyFill="1" applyBorder="1" applyAlignment="1">
      <alignment horizontal="center" vertical="center" shrinkToFit="1"/>
      <protection/>
    </xf>
    <xf numFmtId="0" fontId="126" fillId="0" borderId="22" xfId="431" applyFont="1" applyFill="1" applyBorder="1" applyAlignment="1">
      <alignment horizontal="center" vertical="center" shrinkToFit="1"/>
      <protection/>
    </xf>
    <xf numFmtId="41" fontId="126" fillId="0" borderId="0" xfId="431" applyNumberFormat="1" applyFont="1" applyFill="1" applyBorder="1" applyAlignment="1">
      <alignment horizontal="right" vertical="center" shrinkToFit="1"/>
      <protection/>
    </xf>
    <xf numFmtId="0" fontId="126" fillId="0" borderId="2" xfId="431" applyFont="1" applyFill="1" applyBorder="1" applyAlignment="1" quotePrefix="1">
      <alignment horizontal="centerContinuous" vertical="center" shrinkToFit="1"/>
      <protection/>
    </xf>
    <xf numFmtId="0" fontId="126" fillId="0" borderId="19" xfId="431" applyFont="1" applyFill="1" applyBorder="1" applyAlignment="1" quotePrefix="1">
      <alignment horizontal="centerContinuous" vertical="center" shrinkToFit="1"/>
      <protection/>
    </xf>
    <xf numFmtId="41" fontId="126" fillId="0" borderId="0" xfId="411" applyNumberFormat="1" applyFont="1" applyFill="1" applyBorder="1" applyAlignment="1">
      <alignment horizontal="right" vertical="center" shrinkToFit="1"/>
    </xf>
    <xf numFmtId="0" fontId="127" fillId="0" borderId="19" xfId="431" applyFont="1" applyFill="1" applyBorder="1" applyAlignment="1" quotePrefix="1">
      <alignment horizontal="center" vertical="center" shrinkToFit="1"/>
      <protection/>
    </xf>
    <xf numFmtId="41" fontId="127" fillId="0" borderId="0" xfId="431" applyNumberFormat="1" applyFont="1" applyFill="1" applyBorder="1" applyAlignment="1">
      <alignment horizontal="right" vertical="center" shrinkToFit="1"/>
      <protection/>
    </xf>
    <xf numFmtId="0" fontId="127" fillId="0" borderId="2" xfId="431" applyFont="1" applyFill="1" applyBorder="1" applyAlignment="1" quotePrefix="1">
      <alignment horizontal="center" vertical="center" shrinkToFit="1"/>
      <protection/>
    </xf>
    <xf numFmtId="41" fontId="127" fillId="0" borderId="0" xfId="411" applyNumberFormat="1" applyFont="1" applyFill="1" applyBorder="1" applyAlignment="1">
      <alignment horizontal="right" vertical="center" shrinkToFit="1"/>
    </xf>
    <xf numFmtId="0" fontId="126" fillId="0" borderId="38" xfId="431" applyNumberFormat="1" applyFont="1" applyFill="1" applyBorder="1" applyAlignment="1">
      <alignment horizontal="center" vertical="center"/>
      <protection/>
    </xf>
    <xf numFmtId="0" fontId="126" fillId="0" borderId="31" xfId="431" applyFont="1" applyFill="1" applyBorder="1" applyAlignment="1">
      <alignment horizontal="center" vertical="center" shrinkToFit="1"/>
      <protection/>
    </xf>
    <xf numFmtId="0" fontId="126" fillId="0" borderId="38" xfId="431" applyFont="1" applyFill="1" applyBorder="1" applyAlignment="1">
      <alignment horizontal="center" vertical="center" shrinkToFit="1"/>
      <protection/>
    </xf>
    <xf numFmtId="0" fontId="126" fillId="0" borderId="28" xfId="431" applyNumberFormat="1" applyFont="1" applyFill="1" applyBorder="1" applyAlignment="1">
      <alignment horizontal="center" vertical="center"/>
      <protection/>
    </xf>
    <xf numFmtId="0" fontId="126" fillId="0" borderId="24" xfId="431" applyNumberFormat="1" applyFont="1" applyFill="1" applyBorder="1" applyAlignment="1">
      <alignment horizontal="center" vertical="center"/>
      <protection/>
    </xf>
    <xf numFmtId="0" fontId="126" fillId="0" borderId="25" xfId="431" applyFont="1" applyFill="1" applyBorder="1" applyAlignment="1">
      <alignment horizontal="center" vertical="center" wrapText="1"/>
      <protection/>
    </xf>
    <xf numFmtId="0" fontId="127" fillId="0" borderId="2" xfId="431" applyFont="1" applyFill="1" applyBorder="1" applyAlignment="1">
      <alignment horizontal="center" vertical="center"/>
      <protection/>
    </xf>
    <xf numFmtId="0" fontId="127" fillId="0" borderId="28" xfId="431" applyFont="1" applyFill="1" applyBorder="1" applyAlignment="1">
      <alignment horizontal="center" vertical="center"/>
      <protection/>
    </xf>
    <xf numFmtId="0" fontId="126" fillId="0" borderId="0" xfId="431" applyFont="1" applyFill="1" applyBorder="1" applyAlignment="1">
      <alignment horizontal="center" vertical="center" wrapText="1"/>
      <protection/>
    </xf>
    <xf numFmtId="49" fontId="126" fillId="0" borderId="21" xfId="431" applyNumberFormat="1" applyFont="1" applyFill="1" applyBorder="1" applyAlignment="1">
      <alignment horizontal="center" vertical="center" shrinkToFit="1"/>
      <protection/>
    </xf>
    <xf numFmtId="0" fontId="126" fillId="0" borderId="20" xfId="431" applyFont="1" applyFill="1" applyBorder="1" applyAlignment="1">
      <alignment horizontal="center" vertical="center" shrinkToFit="1"/>
      <protection/>
    </xf>
    <xf numFmtId="49" fontId="126" fillId="0" borderId="22" xfId="431" applyNumberFormat="1" applyFont="1" applyFill="1" applyBorder="1" applyAlignment="1">
      <alignment horizontal="center" vertical="center" shrinkToFit="1"/>
      <protection/>
    </xf>
    <xf numFmtId="0" fontId="126" fillId="0" borderId="0" xfId="431" applyFont="1" applyFill="1" applyBorder="1" applyAlignment="1" quotePrefix="1">
      <alignment horizontal="center" vertical="center" shrinkToFit="1"/>
      <protection/>
    </xf>
    <xf numFmtId="184" fontId="126" fillId="0" borderId="2" xfId="431" applyNumberFormat="1" applyFont="1" applyFill="1" applyBorder="1" applyAlignment="1" quotePrefix="1">
      <alignment horizontal="center" vertical="center" shrinkToFit="1"/>
      <protection/>
    </xf>
    <xf numFmtId="184" fontId="126" fillId="0" borderId="0" xfId="431" applyNumberFormat="1" applyFont="1" applyFill="1" applyBorder="1" applyAlignment="1" quotePrefix="1">
      <alignment horizontal="center" vertical="center" shrinkToFit="1"/>
      <protection/>
    </xf>
    <xf numFmtId="184" fontId="126" fillId="0" borderId="0" xfId="431" applyNumberFormat="1" applyFont="1" applyFill="1" applyBorder="1" applyAlignment="1">
      <alignment horizontal="right" vertical="center" shrinkToFit="1"/>
      <protection/>
    </xf>
    <xf numFmtId="184" fontId="126" fillId="0" borderId="0" xfId="431" applyNumberFormat="1" applyFont="1" applyFill="1" applyBorder="1" applyAlignment="1">
      <alignment horizontal="left" vertical="center" shrinkToFit="1"/>
      <protection/>
    </xf>
    <xf numFmtId="184" fontId="126" fillId="0" borderId="19" xfId="431" applyNumberFormat="1" applyFont="1" applyFill="1" applyBorder="1" applyAlignment="1">
      <alignment horizontal="right" vertical="center" shrinkToFit="1"/>
      <protection/>
    </xf>
    <xf numFmtId="0" fontId="127" fillId="0" borderId="0" xfId="431" applyFont="1" applyFill="1" applyBorder="1" applyAlignment="1" quotePrefix="1">
      <alignment horizontal="center" vertical="center" shrinkToFit="1"/>
      <protection/>
    </xf>
    <xf numFmtId="184" fontId="127" fillId="0" borderId="2" xfId="431" applyNumberFormat="1" applyFont="1" applyFill="1" applyBorder="1" applyAlignment="1" quotePrefix="1">
      <alignment horizontal="center" vertical="center" shrinkToFit="1"/>
      <protection/>
    </xf>
    <xf numFmtId="184" fontId="127" fillId="0" borderId="0" xfId="431" applyNumberFormat="1" applyFont="1" applyFill="1" applyBorder="1" applyAlignment="1" quotePrefix="1">
      <alignment horizontal="center" vertical="center" shrinkToFit="1"/>
      <protection/>
    </xf>
    <xf numFmtId="184" fontId="127" fillId="0" borderId="0" xfId="431" applyNumberFormat="1" applyFont="1" applyFill="1" applyBorder="1" applyAlignment="1">
      <alignment horizontal="right" vertical="center" shrinkToFit="1"/>
      <protection/>
    </xf>
    <xf numFmtId="41" fontId="126" fillId="0" borderId="0" xfId="358" applyFont="1" applyFill="1" applyBorder="1" applyAlignment="1">
      <alignment horizontal="right" vertical="center"/>
    </xf>
    <xf numFmtId="0" fontId="126" fillId="0" borderId="28" xfId="477" applyFont="1" applyFill="1" applyBorder="1" applyAlignment="1">
      <alignment horizontal="centerContinuous" vertical="center"/>
    </xf>
    <xf numFmtId="0" fontId="129" fillId="0" borderId="24" xfId="477" applyFont="1" applyFill="1" applyBorder="1" applyAlignment="1">
      <alignment horizontal="centerContinuous" vertical="center"/>
    </xf>
    <xf numFmtId="0" fontId="126" fillId="0" borderId="24" xfId="477" applyFont="1" applyFill="1" applyBorder="1" applyAlignment="1">
      <alignment horizontal="centerContinuous" vertical="center"/>
    </xf>
    <xf numFmtId="0" fontId="126" fillId="0" borderId="27" xfId="477" applyFont="1" applyFill="1" applyBorder="1" applyAlignment="1">
      <alignment horizontal="centerContinuous" vertical="center"/>
    </xf>
    <xf numFmtId="0" fontId="126" fillId="0" borderId="19" xfId="477" applyFont="1" applyFill="1" applyBorder="1" applyAlignment="1">
      <alignment horizontal="centerContinuous" vertical="center"/>
    </xf>
    <xf numFmtId="0" fontId="126" fillId="0" borderId="28" xfId="477" applyFont="1" applyFill="1" applyBorder="1" applyAlignment="1">
      <alignment horizontal="center" vertical="center"/>
    </xf>
    <xf numFmtId="0" fontId="126" fillId="0" borderId="21" xfId="477" applyFont="1" applyFill="1" applyBorder="1" applyAlignment="1">
      <alignment horizontal="centerContinuous" vertical="center"/>
    </xf>
    <xf numFmtId="0" fontId="126" fillId="0" borderId="27" xfId="477" applyFont="1" applyFill="1" applyBorder="1" applyAlignment="1">
      <alignment horizontal="center" vertical="center"/>
    </xf>
    <xf numFmtId="0" fontId="126" fillId="0" borderId="19" xfId="477" applyFont="1" applyFill="1" applyBorder="1" applyAlignment="1" quotePrefix="1">
      <alignment horizontal="center" vertical="center"/>
    </xf>
    <xf numFmtId="41" fontId="126" fillId="0" borderId="0" xfId="358" applyFont="1" applyFill="1" applyBorder="1" applyAlignment="1" applyProtection="1">
      <alignment horizontal="right" vertical="center"/>
      <protection locked="0"/>
    </xf>
    <xf numFmtId="41" fontId="126" fillId="0" borderId="19" xfId="358" applyFont="1" applyFill="1" applyBorder="1" applyAlignment="1">
      <alignment horizontal="right" vertical="center"/>
    </xf>
    <xf numFmtId="0" fontId="126" fillId="0" borderId="0" xfId="477" applyFont="1" applyFill="1" applyBorder="1" applyAlignment="1" quotePrefix="1">
      <alignment horizontal="center" vertical="center" shrinkToFit="1"/>
    </xf>
    <xf numFmtId="0" fontId="126" fillId="0" borderId="2" xfId="477" applyFont="1" applyFill="1" applyBorder="1" applyAlignment="1" quotePrefix="1">
      <alignment horizontal="center" vertical="center" shrinkToFit="1"/>
    </xf>
    <xf numFmtId="41" fontId="126" fillId="0" borderId="0" xfId="358" applyFont="1" applyFill="1" applyAlignment="1">
      <alignment horizontal="right" vertical="center"/>
    </xf>
    <xf numFmtId="0" fontId="127" fillId="0" borderId="19" xfId="477" applyFont="1" applyFill="1" applyBorder="1" applyAlignment="1" quotePrefix="1">
      <alignment horizontal="center" vertical="center"/>
    </xf>
    <xf numFmtId="41" fontId="127" fillId="0" borderId="0" xfId="358" applyFont="1" applyFill="1" applyBorder="1" applyAlignment="1">
      <alignment horizontal="right" vertical="center"/>
    </xf>
    <xf numFmtId="41" fontId="127" fillId="0" borderId="0" xfId="358" applyFont="1" applyFill="1" applyAlignment="1">
      <alignment horizontal="right" vertical="center"/>
    </xf>
    <xf numFmtId="41" fontId="127" fillId="0" borderId="0" xfId="358" applyFont="1" applyFill="1" applyBorder="1" applyAlignment="1" applyProtection="1">
      <alignment horizontal="right" vertical="center"/>
      <protection locked="0"/>
    </xf>
    <xf numFmtId="0" fontId="127" fillId="0" borderId="2" xfId="477" applyFont="1" applyFill="1" applyBorder="1" applyAlignment="1" quotePrefix="1">
      <alignment horizontal="center" vertical="center" shrinkToFit="1"/>
    </xf>
    <xf numFmtId="0" fontId="126" fillId="0" borderId="23" xfId="491" applyFont="1" applyFill="1" applyBorder="1" applyAlignment="1">
      <alignment horizontal="center" vertical="center"/>
    </xf>
    <xf numFmtId="0" fontId="126" fillId="0" borderId="0" xfId="491" applyFont="1" applyFill="1" applyBorder="1" applyAlignment="1">
      <alignment horizontal="centerContinuous" vertical="center"/>
    </xf>
    <xf numFmtId="0" fontId="126" fillId="0" borderId="0" xfId="491" applyFont="1" applyFill="1" applyBorder="1" applyAlignment="1">
      <alignment horizontal="center" vertical="center"/>
    </xf>
    <xf numFmtId="0" fontId="126" fillId="0" borderId="19" xfId="491" applyFont="1" applyFill="1" applyBorder="1" applyAlignment="1">
      <alignment horizontal="centerContinuous" vertical="center"/>
    </xf>
    <xf numFmtId="0" fontId="126" fillId="0" borderId="0" xfId="491" applyFont="1" applyFill="1" applyBorder="1" applyAlignment="1">
      <alignment horizontal="left" vertical="center"/>
    </xf>
    <xf numFmtId="0" fontId="126" fillId="0" borderId="19" xfId="491" applyFont="1" applyFill="1" applyBorder="1" applyAlignment="1" quotePrefix="1">
      <alignment horizontal="center" vertical="center"/>
    </xf>
    <xf numFmtId="41" fontId="126" fillId="0" borderId="0" xfId="491" applyNumberFormat="1" applyFont="1" applyFill="1" applyBorder="1" applyAlignment="1">
      <alignment horizontal="right" vertical="center"/>
    </xf>
    <xf numFmtId="0" fontId="126" fillId="0" borderId="2" xfId="491" applyFont="1" applyFill="1" applyBorder="1" applyAlignment="1" quotePrefix="1">
      <alignment horizontal="center" vertical="center"/>
    </xf>
    <xf numFmtId="0" fontId="127" fillId="0" borderId="19" xfId="491" applyFont="1" applyFill="1" applyBorder="1" applyAlignment="1">
      <alignment horizontal="center" vertical="center"/>
    </xf>
    <xf numFmtId="41" fontId="127" fillId="0" borderId="0" xfId="491" applyNumberFormat="1" applyFont="1" applyFill="1" applyAlignment="1" applyProtection="1">
      <alignment horizontal="right" vertical="center"/>
      <protection locked="0"/>
    </xf>
    <xf numFmtId="41" fontId="127" fillId="0" borderId="0" xfId="491" applyNumberFormat="1" applyFont="1" applyFill="1" applyBorder="1" applyAlignment="1" applyProtection="1">
      <alignment horizontal="right" vertical="center"/>
      <protection locked="0"/>
    </xf>
    <xf numFmtId="41" fontId="127" fillId="0" borderId="0" xfId="491" applyNumberFormat="1" applyFont="1" applyFill="1" applyBorder="1" applyAlignment="1" applyProtection="1" quotePrefix="1">
      <alignment horizontal="right" vertical="center"/>
      <protection locked="0"/>
    </xf>
    <xf numFmtId="0" fontId="127" fillId="0" borderId="0" xfId="491" applyFont="1" applyFill="1" applyBorder="1" applyAlignment="1">
      <alignment vertical="center"/>
    </xf>
    <xf numFmtId="184" fontId="127" fillId="0" borderId="0" xfId="491" applyNumberFormat="1" applyFont="1" applyFill="1" applyBorder="1" applyAlignment="1" applyProtection="1">
      <alignment horizontal="right" vertical="center"/>
      <protection locked="0"/>
    </xf>
    <xf numFmtId="0" fontId="127" fillId="0" borderId="2" xfId="491" applyFont="1" applyFill="1" applyBorder="1" applyAlignment="1">
      <alignment horizontal="center" vertical="center"/>
    </xf>
    <xf numFmtId="0" fontId="126" fillId="0" borderId="19" xfId="491" applyFont="1" applyFill="1" applyBorder="1" applyAlignment="1">
      <alignment horizontal="center" vertical="center"/>
    </xf>
    <xf numFmtId="41" fontId="126" fillId="0" borderId="0" xfId="491" applyNumberFormat="1" applyFont="1" applyFill="1" applyAlignment="1" applyProtection="1">
      <alignment horizontal="right" vertical="center"/>
      <protection locked="0"/>
    </xf>
    <xf numFmtId="41" fontId="126" fillId="0" borderId="0" xfId="491" applyNumberFormat="1" applyFont="1" applyFill="1" applyBorder="1" applyAlignment="1" applyProtection="1">
      <alignment horizontal="right" vertical="center"/>
      <protection locked="0"/>
    </xf>
    <xf numFmtId="41" fontId="126" fillId="0" borderId="0" xfId="491" applyNumberFormat="1" applyFont="1" applyFill="1" applyBorder="1" applyAlignment="1" applyProtection="1" quotePrefix="1">
      <alignment horizontal="right" vertical="center"/>
      <protection locked="0"/>
    </xf>
    <xf numFmtId="0" fontId="126" fillId="0" borderId="0" xfId="491" applyFont="1" applyFill="1" applyBorder="1" applyAlignment="1">
      <alignment vertical="center"/>
    </xf>
    <xf numFmtId="184" fontId="126" fillId="0" borderId="0" xfId="491" applyNumberFormat="1" applyFont="1" applyFill="1" applyBorder="1" applyAlignment="1" applyProtection="1">
      <alignment horizontal="right" vertical="center"/>
      <protection locked="0"/>
    </xf>
    <xf numFmtId="0" fontId="126" fillId="0" borderId="2" xfId="491" applyFont="1" applyFill="1" applyBorder="1" applyAlignment="1">
      <alignment horizontal="center" vertical="center"/>
    </xf>
    <xf numFmtId="0" fontId="129" fillId="0" borderId="19" xfId="491" applyFont="1" applyFill="1" applyBorder="1" applyAlignment="1">
      <alignment horizontal="center" vertical="center"/>
    </xf>
    <xf numFmtId="0" fontId="130" fillId="0" borderId="19" xfId="491" applyFont="1" applyFill="1" applyBorder="1" applyAlignment="1">
      <alignment horizontal="center" vertical="center"/>
    </xf>
    <xf numFmtId="0" fontId="126" fillId="0" borderId="24" xfId="485" applyFont="1" applyFill="1" applyBorder="1" applyAlignment="1">
      <alignment horizontal="centerContinuous" vertical="center"/>
    </xf>
    <xf numFmtId="0" fontId="126" fillId="0" borderId="24" xfId="485" applyFont="1" applyFill="1" applyBorder="1" applyAlignment="1">
      <alignment horizontal="center" vertical="center" shrinkToFit="1"/>
    </xf>
    <xf numFmtId="0" fontId="126" fillId="0" borderId="23" xfId="485" applyFont="1" applyFill="1" applyBorder="1" applyAlignment="1">
      <alignment horizontal="center" vertical="center" shrinkToFit="1"/>
    </xf>
    <xf numFmtId="0" fontId="126" fillId="0" borderId="28" xfId="485" applyFont="1" applyFill="1" applyBorder="1" applyAlignment="1">
      <alignment horizontal="centerContinuous" vertical="center"/>
    </xf>
    <xf numFmtId="0" fontId="126" fillId="0" borderId="28" xfId="485" applyFont="1" applyFill="1" applyBorder="1" applyAlignment="1">
      <alignment horizontal="center" vertical="center"/>
    </xf>
    <xf numFmtId="0" fontId="126" fillId="0" borderId="27" xfId="485" applyFont="1" applyFill="1" applyBorder="1" applyAlignment="1">
      <alignment horizontal="centerContinuous" vertical="center" shrinkToFit="1"/>
    </xf>
    <xf numFmtId="0" fontId="126" fillId="0" borderId="27" xfId="485" applyFont="1" applyFill="1" applyBorder="1" applyAlignment="1">
      <alignment horizontal="center" vertical="center" shrinkToFit="1"/>
    </xf>
    <xf numFmtId="0" fontId="126" fillId="0" borderId="21" xfId="485" applyFont="1" applyFill="1" applyBorder="1" applyAlignment="1">
      <alignment horizontal="center" vertical="center" wrapText="1" shrinkToFit="1"/>
    </xf>
    <xf numFmtId="41" fontId="126" fillId="0" borderId="0" xfId="485" applyNumberFormat="1" applyFont="1" applyFill="1" applyBorder="1" applyAlignment="1" applyProtection="1">
      <alignment vertical="center" shrinkToFit="1"/>
      <protection locked="0"/>
    </xf>
    <xf numFmtId="0" fontId="126" fillId="0" borderId="2" xfId="485" applyFont="1" applyFill="1" applyBorder="1" applyAlignment="1" quotePrefix="1">
      <alignment horizontal="center" vertical="center" shrinkToFit="1"/>
    </xf>
    <xf numFmtId="183" fontId="126" fillId="0" borderId="0" xfId="485" applyNumberFormat="1" applyFont="1" applyFill="1" applyBorder="1" applyAlignment="1" applyProtection="1">
      <alignment vertical="center" shrinkToFit="1"/>
      <protection locked="0"/>
    </xf>
    <xf numFmtId="0" fontId="127" fillId="0" borderId="19" xfId="485" applyFont="1" applyFill="1" applyBorder="1" applyAlignment="1" quotePrefix="1">
      <alignment horizontal="center" vertical="center" shrinkToFit="1"/>
    </xf>
    <xf numFmtId="41" fontId="127" fillId="0" borderId="0" xfId="485" applyNumberFormat="1" applyFont="1" applyFill="1" applyBorder="1" applyAlignment="1" applyProtection="1">
      <alignment vertical="center" shrinkToFit="1"/>
      <protection locked="0"/>
    </xf>
    <xf numFmtId="183" fontId="127" fillId="0" borderId="0" xfId="485" applyNumberFormat="1" applyFont="1" applyFill="1" applyBorder="1" applyAlignment="1" applyProtection="1">
      <alignment vertical="center" shrinkToFit="1"/>
      <protection locked="0"/>
    </xf>
    <xf numFmtId="0" fontId="127" fillId="0" borderId="2" xfId="485" applyFont="1" applyFill="1" applyBorder="1" applyAlignment="1" quotePrefix="1">
      <alignment horizontal="center" vertical="center" shrinkToFit="1"/>
    </xf>
    <xf numFmtId="0" fontId="126" fillId="0" borderId="19" xfId="485" applyFont="1" applyFill="1" applyBorder="1" applyAlignment="1" quotePrefix="1">
      <alignment horizontal="center" vertical="center" shrinkToFit="1"/>
    </xf>
    <xf numFmtId="0" fontId="126" fillId="0" borderId="19" xfId="0" applyNumberFormat="1" applyFont="1" applyFill="1" applyBorder="1" applyAlignment="1" quotePrefix="1">
      <alignment horizontal="center" vertical="center"/>
    </xf>
    <xf numFmtId="41" fontId="126" fillId="0" borderId="2" xfId="358" applyFont="1" applyFill="1" applyBorder="1" applyAlignment="1">
      <alignment horizontal="center" vertical="center"/>
    </xf>
    <xf numFmtId="41" fontId="126" fillId="0" borderId="0" xfId="358" applyFont="1" applyFill="1" applyBorder="1" applyAlignment="1">
      <alignment horizontal="center" vertical="center"/>
    </xf>
    <xf numFmtId="0" fontId="126" fillId="0" borderId="2" xfId="0" applyNumberFormat="1" applyFont="1" applyFill="1" applyBorder="1" applyAlignment="1" quotePrefix="1">
      <alignment horizontal="center" vertical="center"/>
    </xf>
    <xf numFmtId="0" fontId="127" fillId="0" borderId="19" xfId="431" applyNumberFormat="1" applyFont="1" applyFill="1" applyBorder="1" applyAlignment="1" quotePrefix="1">
      <alignment horizontal="center" vertical="center"/>
      <protection/>
    </xf>
    <xf numFmtId="41" fontId="127" fillId="0" borderId="0" xfId="358" applyFont="1" applyFill="1" applyBorder="1" applyAlignment="1">
      <alignment vertical="center"/>
    </xf>
    <xf numFmtId="0" fontId="127" fillId="0" borderId="2" xfId="431" applyNumberFormat="1" applyFont="1" applyFill="1" applyBorder="1" applyAlignment="1" quotePrefix="1">
      <alignment horizontal="center" vertical="center"/>
      <protection/>
    </xf>
    <xf numFmtId="0" fontId="128" fillId="0" borderId="33" xfId="481" applyFont="1" applyFill="1" applyBorder="1" applyAlignment="1">
      <alignment horizontal="centerContinuous" vertical="center"/>
    </xf>
    <xf numFmtId="0" fontId="128" fillId="0" borderId="35" xfId="481" applyFont="1" applyFill="1" applyBorder="1" applyAlignment="1">
      <alignment horizontal="centerContinuous" vertical="center"/>
    </xf>
    <xf numFmtId="0" fontId="128" fillId="0" borderId="34" xfId="481" applyFont="1" applyFill="1" applyBorder="1" applyAlignment="1">
      <alignment horizontal="centerContinuous" vertical="center"/>
    </xf>
    <xf numFmtId="0" fontId="128" fillId="0" borderId="36" xfId="481" applyFont="1" applyFill="1" applyBorder="1" applyAlignment="1">
      <alignment horizontal="left" vertical="center"/>
    </xf>
    <xf numFmtId="0" fontId="128" fillId="0" borderId="33" xfId="481" applyFont="1" applyFill="1" applyBorder="1" applyAlignment="1">
      <alignment horizontal="centerContinuous" vertical="center" wrapText="1"/>
    </xf>
    <xf numFmtId="0" fontId="128" fillId="0" borderId="35" xfId="481" applyFont="1" applyFill="1" applyBorder="1" applyAlignment="1">
      <alignment horizontal="centerContinuous" vertical="center" wrapText="1"/>
    </xf>
    <xf numFmtId="0" fontId="128" fillId="0" borderId="28" xfId="481" applyFont="1" applyFill="1" applyBorder="1" applyAlignment="1">
      <alignment horizontal="centerContinuous" vertical="center"/>
    </xf>
    <xf numFmtId="0" fontId="128" fillId="0" borderId="2" xfId="481" applyFont="1" applyFill="1" applyBorder="1" applyAlignment="1">
      <alignment horizontal="centerContinuous" vertical="center"/>
    </xf>
    <xf numFmtId="0" fontId="128" fillId="0" borderId="0" xfId="481" applyFont="1" applyFill="1" applyBorder="1" applyAlignment="1">
      <alignment horizontal="left" vertical="center"/>
    </xf>
    <xf numFmtId="0" fontId="128" fillId="0" borderId="27" xfId="481" applyFont="1" applyFill="1" applyBorder="1" applyAlignment="1">
      <alignment horizontal="centerContinuous" vertical="center"/>
    </xf>
    <xf numFmtId="0" fontId="128" fillId="0" borderId="22" xfId="481" applyFont="1" applyFill="1" applyBorder="1" applyAlignment="1">
      <alignment horizontal="centerContinuous" vertical="center"/>
    </xf>
    <xf numFmtId="0" fontId="128" fillId="0" borderId="19" xfId="481" applyFont="1" applyFill="1" applyBorder="1" applyAlignment="1" quotePrefix="1">
      <alignment horizontal="center" vertical="center"/>
    </xf>
    <xf numFmtId="41" fontId="128" fillId="0" borderId="0" xfId="431" applyNumberFormat="1" applyFont="1" applyFill="1" applyBorder="1" applyAlignment="1" applyProtection="1">
      <alignment horizontal="right" vertical="center"/>
      <protection locked="0"/>
    </xf>
    <xf numFmtId="183" fontId="128" fillId="0" borderId="0" xfId="431" applyNumberFormat="1" applyFont="1" applyFill="1" applyBorder="1" applyAlignment="1" applyProtection="1">
      <alignment horizontal="right" vertical="center"/>
      <protection locked="0"/>
    </xf>
    <xf numFmtId="185" fontId="128" fillId="0" borderId="0" xfId="431" applyNumberFormat="1" applyFont="1" applyFill="1" applyBorder="1" applyAlignment="1" applyProtection="1">
      <alignment horizontal="right" vertical="center"/>
      <protection locked="0"/>
    </xf>
    <xf numFmtId="0" fontId="128" fillId="0" borderId="2" xfId="431" applyFont="1" applyFill="1" applyBorder="1" applyAlignment="1" applyProtection="1" quotePrefix="1">
      <alignment horizontal="center" vertical="center"/>
      <protection locked="0"/>
    </xf>
    <xf numFmtId="0" fontId="128" fillId="0" borderId="19" xfId="431" applyFont="1" applyFill="1" applyBorder="1" applyAlignment="1" applyProtection="1" quotePrefix="1">
      <alignment horizontal="center" vertical="center"/>
      <protection locked="0"/>
    </xf>
    <xf numFmtId="41" fontId="128" fillId="0" borderId="0" xfId="431" applyNumberFormat="1" applyFont="1" applyFill="1" applyBorder="1" applyAlignment="1">
      <alignment horizontal="right" vertical="center"/>
      <protection/>
    </xf>
    <xf numFmtId="0" fontId="128" fillId="0" borderId="2" xfId="431" applyFont="1" applyFill="1" applyBorder="1" applyAlignment="1" quotePrefix="1">
      <alignment horizontal="center" vertical="center"/>
      <protection/>
    </xf>
    <xf numFmtId="0" fontId="128" fillId="0" borderId="19" xfId="431" applyFont="1" applyFill="1" applyBorder="1" applyAlignment="1" quotePrefix="1">
      <alignment horizontal="center" vertical="center"/>
      <protection/>
    </xf>
    <xf numFmtId="41" fontId="128" fillId="0" borderId="0" xfId="481" applyNumberFormat="1" applyFont="1" applyFill="1" applyBorder="1" applyAlignment="1" applyProtection="1">
      <alignment horizontal="right" vertical="center"/>
      <protection locked="0"/>
    </xf>
    <xf numFmtId="0" fontId="128" fillId="0" borderId="2" xfId="481" applyFont="1" applyFill="1" applyBorder="1" applyAlignment="1" quotePrefix="1">
      <alignment horizontal="center" vertical="center"/>
    </xf>
    <xf numFmtId="0" fontId="131" fillId="0" borderId="19" xfId="481" applyFont="1" applyFill="1" applyBorder="1" applyAlignment="1" quotePrefix="1">
      <alignment horizontal="center" vertical="center"/>
    </xf>
    <xf numFmtId="41" fontId="131" fillId="0" borderId="0" xfId="431" applyNumberFormat="1" applyFont="1" applyFill="1" applyBorder="1" applyAlignment="1" applyProtection="1">
      <alignment horizontal="right" vertical="center"/>
      <protection locked="0"/>
    </xf>
    <xf numFmtId="183" fontId="131" fillId="0" borderId="0" xfId="431" applyNumberFormat="1" applyFont="1" applyFill="1" applyBorder="1" applyAlignment="1" applyProtection="1">
      <alignment horizontal="right" vertical="center"/>
      <protection locked="0"/>
    </xf>
    <xf numFmtId="0" fontId="131" fillId="0" borderId="2" xfId="431" applyFont="1" applyFill="1" applyBorder="1" applyAlignment="1" applyProtection="1" quotePrefix="1">
      <alignment horizontal="center" vertical="center"/>
      <protection locked="0"/>
    </xf>
    <xf numFmtId="0" fontId="131" fillId="0" borderId="19" xfId="431" applyFont="1" applyFill="1" applyBorder="1" applyAlignment="1" applyProtection="1" quotePrefix="1">
      <alignment horizontal="center" vertical="center"/>
      <protection locked="0"/>
    </xf>
    <xf numFmtId="41" fontId="131" fillId="0" borderId="0" xfId="431" applyNumberFormat="1" applyFont="1" applyFill="1" applyBorder="1" applyAlignment="1">
      <alignment horizontal="right" vertical="center"/>
      <protection/>
    </xf>
    <xf numFmtId="0" fontId="131" fillId="0" borderId="2" xfId="431" applyFont="1" applyFill="1" applyBorder="1" applyAlignment="1" quotePrefix="1">
      <alignment horizontal="center" vertical="center"/>
      <protection/>
    </xf>
    <xf numFmtId="0" fontId="131" fillId="0" borderId="19" xfId="431" applyFont="1" applyFill="1" applyBorder="1" applyAlignment="1" quotePrefix="1">
      <alignment horizontal="center" vertical="center"/>
      <protection/>
    </xf>
    <xf numFmtId="41" fontId="131" fillId="0" borderId="0" xfId="481" applyNumberFormat="1" applyFont="1" applyFill="1" applyBorder="1" applyAlignment="1" applyProtection="1">
      <alignment horizontal="right" vertical="center"/>
      <protection locked="0"/>
    </xf>
    <xf numFmtId="0" fontId="131" fillId="0" borderId="2" xfId="481" applyFont="1" applyFill="1" applyBorder="1" applyAlignment="1" quotePrefix="1">
      <alignment horizontal="center" vertical="center"/>
    </xf>
    <xf numFmtId="1" fontId="128" fillId="0" borderId="35" xfId="482" applyNumberFormat="1" applyFont="1" applyFill="1" applyBorder="1" applyAlignment="1">
      <alignment horizontal="centerContinuous" vertical="center"/>
    </xf>
    <xf numFmtId="1" fontId="128" fillId="0" borderId="34" xfId="482" applyNumberFormat="1" applyFont="1" applyFill="1" applyBorder="1" applyAlignment="1">
      <alignment horizontal="centerContinuous" vertical="center"/>
    </xf>
    <xf numFmtId="1" fontId="132" fillId="0" borderId="19" xfId="482" applyNumberFormat="1" applyFont="1" applyFill="1" applyBorder="1" applyAlignment="1">
      <alignment horizontal="centerContinuous" vertical="center"/>
    </xf>
    <xf numFmtId="1" fontId="128" fillId="0" borderId="19" xfId="482" applyNumberFormat="1" applyFont="1" applyFill="1" applyBorder="1" applyAlignment="1">
      <alignment horizontal="centerContinuous" vertical="center"/>
    </xf>
    <xf numFmtId="1" fontId="128" fillId="0" borderId="0" xfId="482" applyNumberFormat="1" applyFont="1" applyFill="1" applyBorder="1" applyAlignment="1">
      <alignment horizontal="centerContinuous" vertical="center"/>
    </xf>
    <xf numFmtId="1" fontId="128" fillId="0" borderId="19" xfId="482" applyNumberFormat="1" applyFont="1" applyFill="1" applyBorder="1" applyAlignment="1">
      <alignment horizontal="center" vertical="center"/>
    </xf>
    <xf numFmtId="0" fontId="128" fillId="0" borderId="19" xfId="482" applyFont="1" applyFill="1" applyBorder="1" applyAlignment="1">
      <alignment horizontal="centerContinuous" vertical="center"/>
    </xf>
    <xf numFmtId="0" fontId="128" fillId="0" borderId="0" xfId="482" applyFont="1" applyFill="1" applyBorder="1" applyAlignment="1">
      <alignment horizontal="centerContinuous" vertical="center"/>
    </xf>
    <xf numFmtId="1" fontId="128" fillId="0" borderId="21" xfId="482" applyNumberFormat="1" applyFont="1" applyFill="1" applyBorder="1" applyAlignment="1">
      <alignment horizontal="centerContinuous" vertical="center"/>
    </xf>
    <xf numFmtId="1" fontId="128" fillId="0" borderId="20" xfId="482" applyNumberFormat="1" applyFont="1" applyFill="1" applyBorder="1" applyAlignment="1">
      <alignment horizontal="centerContinuous" vertical="center"/>
    </xf>
    <xf numFmtId="1" fontId="126" fillId="0" borderId="19" xfId="0" applyNumberFormat="1" applyFont="1" applyFill="1" applyBorder="1" applyAlignment="1" quotePrefix="1">
      <alignment horizontal="center" vertical="center"/>
    </xf>
    <xf numFmtId="41" fontId="126" fillId="0" borderId="0" xfId="431" applyNumberFormat="1" applyFont="1" applyFill="1" applyBorder="1" applyAlignment="1">
      <alignment horizontal="right" vertical="center"/>
      <protection/>
    </xf>
    <xf numFmtId="186" fontId="126" fillId="0" borderId="0" xfId="431" applyNumberFormat="1" applyFont="1" applyFill="1" applyBorder="1" applyAlignment="1">
      <alignment horizontal="right" vertical="center"/>
      <protection/>
    </xf>
    <xf numFmtId="1" fontId="126" fillId="0" borderId="2" xfId="0" applyNumberFormat="1" applyFont="1" applyFill="1" applyBorder="1" applyAlignment="1" quotePrefix="1">
      <alignment horizontal="center" vertical="center"/>
    </xf>
    <xf numFmtId="1" fontId="127" fillId="0" borderId="29" xfId="431" applyNumberFormat="1" applyFont="1" applyFill="1" applyBorder="1" applyAlignment="1" quotePrefix="1">
      <alignment horizontal="center" vertical="center"/>
      <protection/>
    </xf>
    <xf numFmtId="41" fontId="127" fillId="0" borderId="6" xfId="431" applyNumberFormat="1" applyFont="1" applyFill="1" applyBorder="1" applyAlignment="1">
      <alignment horizontal="right" vertical="center"/>
      <protection/>
    </xf>
    <xf numFmtId="1" fontId="127" fillId="0" borderId="30" xfId="431" applyNumberFormat="1" applyFont="1" applyFill="1" applyBorder="1" applyAlignment="1" quotePrefix="1">
      <alignment horizontal="center" vertical="center"/>
      <protection/>
    </xf>
    <xf numFmtId="0" fontId="128" fillId="0" borderId="34" xfId="482" applyFont="1" applyFill="1" applyBorder="1" applyAlignment="1">
      <alignment horizontal="centerContinuous" vertical="center"/>
    </xf>
    <xf numFmtId="0" fontId="128" fillId="0" borderId="35" xfId="482" applyFont="1" applyFill="1" applyBorder="1" applyAlignment="1">
      <alignment horizontal="centerContinuous" vertical="center" wrapText="1" shrinkToFit="1"/>
    </xf>
    <xf numFmtId="1" fontId="128" fillId="0" borderId="35" xfId="482" applyNumberFormat="1" applyFont="1" applyFill="1" applyBorder="1" applyAlignment="1">
      <alignment horizontal="centerContinuous" vertical="center" wrapText="1" shrinkToFit="1"/>
    </xf>
    <xf numFmtId="1" fontId="128" fillId="0" borderId="34" xfId="482" applyNumberFormat="1" applyFont="1" applyFill="1" applyBorder="1" applyAlignment="1">
      <alignment horizontal="centerContinuous" vertical="center" wrapText="1" shrinkToFit="1"/>
    </xf>
    <xf numFmtId="0" fontId="128" fillId="0" borderId="24" xfId="482" applyFont="1" applyFill="1" applyBorder="1" applyAlignment="1">
      <alignment horizontal="centerContinuous" vertical="center"/>
    </xf>
    <xf numFmtId="0" fontId="128" fillId="0" borderId="19" xfId="482" applyFont="1" applyFill="1" applyBorder="1" applyAlignment="1">
      <alignment horizontal="centerContinuous" vertical="center" wrapText="1" shrinkToFit="1"/>
    </xf>
    <xf numFmtId="1" fontId="128" fillId="0" borderId="19" xfId="482" applyNumberFormat="1" applyFont="1" applyFill="1" applyBorder="1" applyAlignment="1">
      <alignment horizontal="center" vertical="center" wrapText="1" shrinkToFit="1"/>
    </xf>
    <xf numFmtId="0" fontId="128" fillId="0" borderId="28" xfId="482" applyFont="1" applyFill="1" applyBorder="1" applyAlignment="1">
      <alignment horizontal="centerContinuous" vertical="center"/>
    </xf>
    <xf numFmtId="1" fontId="128" fillId="0" borderId="19" xfId="482" applyNumberFormat="1" applyFont="1" applyFill="1" applyBorder="1" applyAlignment="1">
      <alignment horizontal="centerContinuous" vertical="center" wrapText="1" shrinkToFit="1"/>
    </xf>
    <xf numFmtId="0" fontId="128" fillId="0" borderId="27" xfId="482" applyFont="1" applyFill="1" applyBorder="1" applyAlignment="1">
      <alignment horizontal="centerContinuous" vertical="center"/>
    </xf>
    <xf numFmtId="0" fontId="128" fillId="0" borderId="21" xfId="482" applyFont="1" applyFill="1" applyBorder="1" applyAlignment="1">
      <alignment horizontal="centerContinuous" vertical="center" wrapText="1" shrinkToFit="1"/>
    </xf>
    <xf numFmtId="1" fontId="128" fillId="0" borderId="21" xfId="482" applyNumberFormat="1" applyFont="1" applyFill="1" applyBorder="1" applyAlignment="1">
      <alignment horizontal="centerContinuous" vertical="center" wrapText="1" shrinkToFit="1"/>
    </xf>
    <xf numFmtId="186" fontId="126" fillId="0" borderId="0" xfId="431" applyNumberFormat="1" applyFont="1" applyFill="1" applyBorder="1" applyAlignment="1" applyProtection="1">
      <alignment horizontal="right" vertical="center"/>
      <protection locked="0"/>
    </xf>
    <xf numFmtId="1" fontId="128" fillId="0" borderId="0" xfId="482" applyNumberFormat="1" applyFont="1" applyFill="1" applyBorder="1" applyAlignment="1">
      <alignment vertical="center"/>
    </xf>
    <xf numFmtId="0" fontId="128" fillId="0" borderId="0" xfId="482" applyFont="1" applyFill="1" applyBorder="1" applyAlignment="1">
      <alignment vertical="center"/>
    </xf>
    <xf numFmtId="0" fontId="128" fillId="0" borderId="0" xfId="482" applyFont="1" applyFill="1" applyBorder="1" applyAlignment="1">
      <alignment horizontal="right" vertical="center"/>
    </xf>
    <xf numFmtId="1" fontId="128" fillId="0" borderId="0" xfId="482" applyNumberFormat="1" applyFont="1" applyFill="1" applyBorder="1" applyAlignment="1">
      <alignment horizontal="left" vertical="center"/>
    </xf>
    <xf numFmtId="1" fontId="128" fillId="0" borderId="0" xfId="482" applyNumberFormat="1" applyFont="1" applyFill="1" applyBorder="1" applyAlignment="1">
      <alignment horizontal="right" vertical="center"/>
    </xf>
    <xf numFmtId="1" fontId="128" fillId="0" borderId="32" xfId="482" applyNumberFormat="1" applyFont="1" applyFill="1" applyBorder="1" applyAlignment="1">
      <alignment horizontal="center" vertical="center" wrapText="1" shrinkToFit="1"/>
    </xf>
    <xf numFmtId="184" fontId="127" fillId="0" borderId="0" xfId="431" applyNumberFormat="1" applyFont="1" applyFill="1" applyBorder="1" applyAlignment="1">
      <alignment horizontal="left" vertical="center" shrinkToFit="1"/>
      <protection/>
    </xf>
    <xf numFmtId="0" fontId="57" fillId="0" borderId="0" xfId="477" applyFont="1" applyFill="1" applyBorder="1" applyAlignment="1">
      <alignment vertical="center"/>
    </xf>
    <xf numFmtId="41" fontId="127" fillId="0" borderId="2" xfId="358" applyFont="1" applyFill="1" applyBorder="1" applyAlignment="1">
      <alignment vertical="center"/>
    </xf>
    <xf numFmtId="41" fontId="127" fillId="0" borderId="0" xfId="358" applyFont="1" applyFill="1" applyBorder="1" applyAlignment="1">
      <alignment horizontal="center" vertical="center"/>
    </xf>
    <xf numFmtId="3" fontId="57" fillId="0" borderId="0" xfId="431" applyNumberFormat="1" applyFont="1" applyFill="1" applyBorder="1" applyAlignment="1">
      <alignment vertical="center"/>
      <protection/>
    </xf>
    <xf numFmtId="1" fontId="112" fillId="0" borderId="0" xfId="0" applyNumberFormat="1" applyFont="1" applyFill="1" applyBorder="1" applyAlignment="1">
      <alignment vertical="center"/>
    </xf>
    <xf numFmtId="41" fontId="127" fillId="0" borderId="0" xfId="0" applyNumberFormat="1" applyFont="1" applyFill="1" applyBorder="1" applyAlignment="1" applyProtection="1" quotePrefix="1">
      <alignment vertical="center"/>
      <protection locked="0"/>
    </xf>
    <xf numFmtId="183" fontId="127" fillId="0" borderId="0" xfId="0" applyNumberFormat="1" applyFont="1" applyFill="1" applyBorder="1" applyAlignment="1">
      <alignment horizontal="right" vertical="center"/>
    </xf>
    <xf numFmtId="49" fontId="126" fillId="0" borderId="28" xfId="489" applyNumberFormat="1" applyFont="1" applyFill="1" applyBorder="1" applyAlignment="1">
      <alignment horizontal="center" vertical="center" wrapText="1"/>
      <protection/>
    </xf>
    <xf numFmtId="49" fontId="126" fillId="0" borderId="27" xfId="489" applyNumberFormat="1" applyFont="1" applyFill="1" applyBorder="1" applyAlignment="1">
      <alignment horizontal="center" vertical="center" wrapText="1"/>
      <protection/>
    </xf>
    <xf numFmtId="0" fontId="126" fillId="0" borderId="2" xfId="487" applyFont="1" applyFill="1" applyBorder="1" applyAlignment="1">
      <alignment horizontal="center" vertical="center"/>
    </xf>
    <xf numFmtId="0" fontId="126" fillId="0" borderId="2" xfId="487" applyFont="1" applyFill="1" applyBorder="1" applyAlignment="1">
      <alignment horizontal="center" vertical="center"/>
    </xf>
    <xf numFmtId="0" fontId="126" fillId="0" borderId="2" xfId="491" applyFont="1" applyFill="1" applyBorder="1" applyAlignment="1">
      <alignment horizontal="center" vertical="center"/>
    </xf>
    <xf numFmtId="0" fontId="51" fillId="0" borderId="0" xfId="489" applyFont="1" applyFill="1" applyBorder="1" applyAlignment="1">
      <alignment vertical="center"/>
      <protection/>
    </xf>
    <xf numFmtId="0" fontId="7" fillId="0" borderId="0" xfId="489" applyFont="1" applyFill="1" applyAlignment="1">
      <alignment vertical="center"/>
      <protection/>
    </xf>
    <xf numFmtId="0" fontId="7" fillId="0" borderId="0" xfId="489" applyFont="1" applyFill="1" applyBorder="1" applyAlignment="1">
      <alignment vertical="center"/>
      <protection/>
    </xf>
    <xf numFmtId="0" fontId="7" fillId="0" borderId="0" xfId="489" applyFont="1" applyFill="1" applyBorder="1" applyAlignment="1">
      <alignment horizontal="right" vertical="center"/>
      <protection/>
    </xf>
    <xf numFmtId="49" fontId="126" fillId="0" borderId="22" xfId="489" applyNumberFormat="1" applyFont="1" applyFill="1" applyBorder="1" applyAlignment="1">
      <alignment horizontal="center" vertical="center" wrapText="1" shrinkToFit="1"/>
      <protection/>
    </xf>
    <xf numFmtId="49" fontId="51" fillId="0" borderId="0" xfId="478" applyNumberFormat="1" applyFont="1" applyFill="1" applyBorder="1" applyAlignment="1" applyProtection="1">
      <alignment horizontal="center" vertical="center"/>
      <protection/>
    </xf>
    <xf numFmtId="49" fontId="51" fillId="0" borderId="0" xfId="478" applyNumberFormat="1" applyFont="1" applyFill="1" applyBorder="1" applyAlignment="1" applyProtection="1">
      <alignment vertical="center"/>
      <protection/>
    </xf>
    <xf numFmtId="0" fontId="51" fillId="0" borderId="0" xfId="478" applyFont="1" applyFill="1" applyBorder="1" applyAlignment="1" applyProtection="1">
      <alignment vertical="center"/>
      <protection/>
    </xf>
    <xf numFmtId="0" fontId="51" fillId="0" borderId="0" xfId="478" applyFont="1" applyFill="1" applyBorder="1" applyAlignment="1" applyProtection="1">
      <alignment horizontal="right" vertical="center"/>
      <protection/>
    </xf>
    <xf numFmtId="0" fontId="51" fillId="0" borderId="0" xfId="478" applyFont="1" applyFill="1" applyBorder="1" applyAlignment="1" applyProtection="1">
      <alignment horizontal="center" vertical="center"/>
      <protection/>
    </xf>
    <xf numFmtId="49" fontId="7" fillId="0" borderId="0" xfId="478" applyNumberFormat="1" applyFont="1" applyFill="1" applyAlignment="1" applyProtection="1">
      <alignment vertical="center"/>
      <protection/>
    </xf>
    <xf numFmtId="49" fontId="7" fillId="0" borderId="0" xfId="478" applyNumberFormat="1" applyFont="1" applyFill="1" applyBorder="1" applyAlignment="1" applyProtection="1">
      <alignment vertical="center"/>
      <protection/>
    </xf>
    <xf numFmtId="0" fontId="7" fillId="0" borderId="0" xfId="478" applyFont="1" applyFill="1" applyBorder="1" applyAlignment="1" applyProtection="1">
      <alignment vertical="center"/>
      <protection/>
    </xf>
    <xf numFmtId="0" fontId="7" fillId="0" borderId="0" xfId="478" applyFont="1" applyFill="1" applyBorder="1" applyAlignment="1" applyProtection="1">
      <alignment horizontal="right" vertical="center"/>
      <protection/>
    </xf>
    <xf numFmtId="0" fontId="7" fillId="0" borderId="0" xfId="478" applyFont="1" applyFill="1" applyAlignment="1" applyProtection="1">
      <alignment vertical="center"/>
      <protection/>
    </xf>
    <xf numFmtId="0" fontId="54" fillId="0" borderId="0" xfId="478" applyFont="1" applyFill="1" applyBorder="1" applyAlignment="1" applyProtection="1">
      <alignment horizontal="centerContinuous" vertical="center"/>
      <protection/>
    </xf>
    <xf numFmtId="0" fontId="54" fillId="0" borderId="0" xfId="478" applyFont="1" applyFill="1" applyBorder="1" applyAlignment="1" applyProtection="1">
      <alignment vertical="center"/>
      <protection/>
    </xf>
    <xf numFmtId="49" fontId="104" fillId="0" borderId="24" xfId="478" applyNumberFormat="1" applyFont="1" applyFill="1" applyBorder="1" applyAlignment="1" applyProtection="1">
      <alignment horizontal="centerContinuous" vertical="center" shrinkToFit="1"/>
      <protection/>
    </xf>
    <xf numFmtId="0" fontId="104" fillId="0" borderId="31" xfId="478" applyFont="1" applyFill="1" applyBorder="1" applyAlignment="1" applyProtection="1">
      <alignment horizontal="centerContinuous" vertical="center"/>
      <protection/>
    </xf>
    <xf numFmtId="49" fontId="103" fillId="0" borderId="24" xfId="478" applyNumberFormat="1" applyFont="1" applyFill="1" applyBorder="1" applyAlignment="1" applyProtection="1">
      <alignment horizontal="center" vertical="center" shrinkToFit="1"/>
      <protection/>
    </xf>
    <xf numFmtId="49" fontId="104" fillId="0" borderId="19" xfId="0" applyNumberFormat="1" applyFont="1" applyFill="1" applyBorder="1" applyAlignment="1" applyProtection="1">
      <alignment horizontal="center" vertical="center"/>
      <protection locked="0"/>
    </xf>
    <xf numFmtId="41" fontId="126" fillId="0" borderId="28" xfId="0" applyNumberFormat="1" applyFont="1" applyFill="1" applyBorder="1" applyAlignment="1" applyProtection="1">
      <alignment vertical="center" wrapText="1"/>
      <protection locked="0"/>
    </xf>
    <xf numFmtId="0" fontId="8" fillId="0" borderId="0" xfId="478" applyFont="1" applyFill="1" applyBorder="1" applyAlignment="1">
      <alignment/>
    </xf>
    <xf numFmtId="0" fontId="51" fillId="0" borderId="0" xfId="478" applyFont="1" applyFill="1" applyBorder="1" applyAlignment="1">
      <alignment/>
    </xf>
    <xf numFmtId="0" fontId="51" fillId="0" borderId="0" xfId="478" applyFont="1" applyFill="1" applyAlignment="1">
      <alignment/>
    </xf>
    <xf numFmtId="0" fontId="7" fillId="0" borderId="0" xfId="430" applyFont="1" applyFill="1">
      <alignment vertical="center"/>
      <protection/>
    </xf>
    <xf numFmtId="0" fontId="7" fillId="0" borderId="0" xfId="482" applyFont="1" applyFill="1" applyBorder="1" applyAlignment="1">
      <alignment horizontal="right" vertical="center"/>
    </xf>
    <xf numFmtId="0" fontId="51" fillId="0" borderId="0" xfId="430" applyFont="1" applyFill="1" applyAlignment="1">
      <alignment horizontal="right" vertical="center"/>
      <protection/>
    </xf>
    <xf numFmtId="0" fontId="126" fillId="0" borderId="24" xfId="430" applyFont="1" applyFill="1" applyBorder="1" applyAlignment="1">
      <alignment horizontal="center" vertical="center" wrapText="1"/>
      <protection/>
    </xf>
    <xf numFmtId="0" fontId="126" fillId="0" borderId="0" xfId="430" applyFont="1" applyFill="1" applyBorder="1" applyAlignment="1">
      <alignment horizontal="center" vertical="center" wrapText="1"/>
      <protection/>
    </xf>
    <xf numFmtId="0" fontId="126" fillId="0" borderId="27" xfId="430" applyFont="1" applyFill="1" applyBorder="1" applyAlignment="1">
      <alignment horizontal="center" vertical="center" wrapText="1"/>
      <protection/>
    </xf>
    <xf numFmtId="0" fontId="126" fillId="0" borderId="19" xfId="430" applyFont="1" applyFill="1" applyBorder="1" applyAlignment="1">
      <alignment horizontal="center" vertical="center" wrapText="1"/>
      <protection/>
    </xf>
    <xf numFmtId="0" fontId="126" fillId="0" borderId="2" xfId="430" applyFont="1" applyFill="1" applyBorder="1" applyAlignment="1">
      <alignment horizontal="center" vertical="center"/>
      <protection/>
    </xf>
    <xf numFmtId="0" fontId="126" fillId="0" borderId="0" xfId="430" applyFont="1" applyFill="1" applyBorder="1" applyAlignment="1">
      <alignment horizontal="center" vertical="center"/>
      <protection/>
    </xf>
    <xf numFmtId="0" fontId="126" fillId="0" borderId="19" xfId="430" applyFont="1" applyFill="1" applyBorder="1" applyAlignment="1">
      <alignment horizontal="center" vertical="center"/>
      <protection/>
    </xf>
    <xf numFmtId="0" fontId="126" fillId="0" borderId="2" xfId="430" applyFont="1" applyFill="1" applyBorder="1" applyAlignment="1">
      <alignment horizontal="center" vertical="center" wrapText="1"/>
      <protection/>
    </xf>
    <xf numFmtId="0" fontId="127" fillId="0" borderId="29" xfId="430" applyFont="1" applyFill="1" applyBorder="1" applyAlignment="1">
      <alignment horizontal="center" vertical="center" wrapText="1"/>
      <protection/>
    </xf>
    <xf numFmtId="0" fontId="127" fillId="0" borderId="30" xfId="430" applyFont="1" applyFill="1" applyBorder="1" applyAlignment="1">
      <alignment horizontal="center" vertical="center"/>
      <protection/>
    </xf>
    <xf numFmtId="0" fontId="127" fillId="0" borderId="6" xfId="430" applyFont="1" applyFill="1" applyBorder="1" applyAlignment="1">
      <alignment horizontal="center" vertical="center"/>
      <protection/>
    </xf>
    <xf numFmtId="0" fontId="127" fillId="0" borderId="29" xfId="430" applyFont="1" applyFill="1" applyBorder="1" applyAlignment="1">
      <alignment horizontal="center" vertical="center"/>
      <protection/>
    </xf>
    <xf numFmtId="0" fontId="127" fillId="0" borderId="30" xfId="430" applyFont="1" applyFill="1" applyBorder="1" applyAlignment="1">
      <alignment horizontal="center" vertical="center" wrapText="1"/>
      <protection/>
    </xf>
    <xf numFmtId="0" fontId="8" fillId="0" borderId="0" xfId="486" applyFont="1" applyFill="1" applyBorder="1" applyAlignment="1">
      <alignment vertical="center"/>
      <protection/>
    </xf>
    <xf numFmtId="49" fontId="8" fillId="0" borderId="0" xfId="490" applyNumberFormat="1" applyFont="1" applyFill="1" applyAlignment="1">
      <alignment vertical="center"/>
      <protection/>
    </xf>
    <xf numFmtId="0" fontId="7" fillId="0" borderId="0" xfId="484" applyFont="1" applyFill="1" applyAlignment="1">
      <alignment horizontal="left" vertical="center"/>
      <protection/>
    </xf>
    <xf numFmtId="0" fontId="7" fillId="0" borderId="0" xfId="486" applyFont="1" applyFill="1" applyAlignment="1">
      <alignment vertical="center"/>
      <protection/>
    </xf>
    <xf numFmtId="0" fontId="7" fillId="0" borderId="0" xfId="484" applyFont="1" applyFill="1" applyBorder="1" applyAlignment="1">
      <alignment vertical="center"/>
      <protection/>
    </xf>
    <xf numFmtId="0" fontId="7" fillId="0" borderId="0" xfId="474" applyFont="1" applyFill="1" applyBorder="1" applyAlignment="1">
      <alignment horizontal="right" vertical="center"/>
    </xf>
    <xf numFmtId="0" fontId="8" fillId="0" borderId="0" xfId="486" applyFont="1" applyFill="1" applyBorder="1" applyAlignment="1">
      <alignment horizontal="right" vertical="center"/>
      <protection/>
    </xf>
    <xf numFmtId="41" fontId="126" fillId="0" borderId="0" xfId="486" applyNumberFormat="1" applyFont="1" applyFill="1" applyBorder="1" applyAlignment="1">
      <alignment horizontal="center" vertical="center"/>
      <protection/>
    </xf>
    <xf numFmtId="41" fontId="126" fillId="0" borderId="0" xfId="486" applyNumberFormat="1" applyFont="1" applyFill="1" applyBorder="1" applyAlignment="1" applyProtection="1">
      <alignment horizontal="center" vertical="center"/>
      <protection locked="0"/>
    </xf>
    <xf numFmtId="41" fontId="127" fillId="0" borderId="0" xfId="486" applyNumberFormat="1" applyFont="1" applyFill="1" applyBorder="1" applyAlignment="1">
      <alignment horizontal="center" vertical="center"/>
      <protection/>
    </xf>
    <xf numFmtId="41" fontId="127" fillId="0" borderId="0" xfId="486" applyNumberFormat="1" applyFont="1" applyFill="1" applyBorder="1" applyAlignment="1" applyProtection="1">
      <alignment horizontal="center" vertical="center"/>
      <protection locked="0"/>
    </xf>
    <xf numFmtId="0" fontId="8" fillId="0" borderId="6" xfId="484" applyFont="1" applyFill="1" applyBorder="1" applyAlignment="1">
      <alignment vertical="center"/>
      <protection/>
    </xf>
    <xf numFmtId="0" fontId="8" fillId="0" borderId="30" xfId="486" applyFont="1" applyFill="1" applyBorder="1" applyAlignment="1">
      <alignment horizontal="right" vertical="center"/>
      <protection/>
    </xf>
    <xf numFmtId="0" fontId="8" fillId="0" borderId="6" xfId="486" applyFont="1" applyFill="1" applyBorder="1" applyAlignment="1">
      <alignment horizontal="right" vertical="center"/>
      <protection/>
    </xf>
    <xf numFmtId="0" fontId="8" fillId="0" borderId="30" xfId="486" applyFont="1" applyFill="1" applyBorder="1" applyAlignment="1">
      <alignment vertical="center"/>
      <protection/>
    </xf>
    <xf numFmtId="0" fontId="8" fillId="0" borderId="0" xfId="430" applyFont="1" applyFill="1" applyAlignment="1">
      <alignment vertical="center"/>
      <protection/>
    </xf>
    <xf numFmtId="0" fontId="104" fillId="0" borderId="5" xfId="0" applyFont="1" applyFill="1" applyBorder="1" applyAlignment="1">
      <alignment horizontal="center" vertical="center" wrapText="1"/>
    </xf>
    <xf numFmtId="0" fontId="126" fillId="0" borderId="21" xfId="0" applyFont="1" applyFill="1" applyBorder="1" applyAlignment="1">
      <alignment horizontal="center" vertical="center" wrapText="1"/>
    </xf>
    <xf numFmtId="200" fontId="126" fillId="0" borderId="19" xfId="0" applyNumberFormat="1" applyFont="1" applyFill="1" applyBorder="1" applyAlignment="1">
      <alignment horizontal="center" vertical="center"/>
    </xf>
    <xf numFmtId="187" fontId="126" fillId="0" borderId="0" xfId="0" applyNumberFormat="1" applyFont="1" applyFill="1" applyBorder="1" applyAlignment="1">
      <alignment horizontal="center" vertical="center"/>
    </xf>
    <xf numFmtId="0" fontId="126" fillId="0" borderId="19" xfId="0" applyFont="1" applyFill="1" applyBorder="1" applyAlignment="1">
      <alignment horizontal="center" vertical="center" wrapText="1"/>
    </xf>
    <xf numFmtId="187" fontId="126" fillId="0" borderId="0" xfId="0" applyNumberFormat="1" applyFont="1" applyFill="1" applyBorder="1" applyAlignment="1">
      <alignment vertical="center"/>
    </xf>
    <xf numFmtId="0" fontId="127" fillId="0" borderId="19" xfId="0" applyFont="1" applyFill="1" applyBorder="1" applyAlignment="1">
      <alignment horizontal="center" vertical="center" wrapText="1"/>
    </xf>
    <xf numFmtId="187" fontId="127" fillId="0" borderId="0" xfId="0" applyNumberFormat="1" applyFont="1" applyFill="1" applyBorder="1" applyAlignment="1">
      <alignment vertical="center"/>
    </xf>
    <xf numFmtId="0" fontId="127" fillId="0" borderId="2" xfId="487" applyFont="1" applyFill="1" applyBorder="1" applyAlignment="1">
      <alignment horizontal="center" vertical="center"/>
    </xf>
    <xf numFmtId="201" fontId="126" fillId="0" borderId="0" xfId="0" applyNumberFormat="1" applyFont="1" applyFill="1" applyBorder="1" applyAlignment="1">
      <alignment vertical="center"/>
    </xf>
    <xf numFmtId="196" fontId="126" fillId="0" borderId="0" xfId="0" applyNumberFormat="1" applyFont="1" applyFill="1" applyBorder="1" applyAlignment="1">
      <alignment vertical="center"/>
    </xf>
    <xf numFmtId="0" fontId="126" fillId="0" borderId="29" xfId="0" applyFont="1" applyFill="1" applyBorder="1" applyAlignment="1">
      <alignment horizontal="center" vertical="center" wrapText="1"/>
    </xf>
    <xf numFmtId="201" fontId="126" fillId="0" borderId="6" xfId="430" applyNumberFormat="1" applyFont="1" applyFill="1" applyBorder="1" applyAlignment="1">
      <alignment vertical="center"/>
      <protection/>
    </xf>
    <xf numFmtId="196" fontId="126" fillId="0" borderId="6" xfId="430" applyNumberFormat="1" applyFont="1" applyFill="1" applyBorder="1" applyAlignment="1">
      <alignment vertical="center"/>
      <protection/>
    </xf>
    <xf numFmtId="187" fontId="126" fillId="0" borderId="29" xfId="0" applyNumberFormat="1" applyFont="1" applyFill="1" applyBorder="1" applyAlignment="1">
      <alignment horizontal="center" vertical="center"/>
    </xf>
    <xf numFmtId="0" fontId="126" fillId="0" borderId="19" xfId="0" applyFont="1" applyFill="1" applyBorder="1" applyAlignment="1">
      <alignment horizontal="center" vertical="center" wrapText="1"/>
    </xf>
    <xf numFmtId="0" fontId="7" fillId="0" borderId="0" xfId="478" applyFont="1" applyFill="1" applyAlignment="1">
      <alignment/>
    </xf>
    <xf numFmtId="0" fontId="7" fillId="0" borderId="0" xfId="478" applyFont="1" applyFill="1" applyBorder="1" applyAlignment="1">
      <alignment horizontal="right" vertical="center"/>
    </xf>
    <xf numFmtId="0" fontId="8" fillId="0" borderId="0" xfId="472" applyFont="1" applyFill="1" applyAlignment="1">
      <alignment vertical="center"/>
    </xf>
    <xf numFmtId="0" fontId="8" fillId="0" borderId="0" xfId="472" applyFont="1" applyFill="1" applyBorder="1" applyAlignment="1">
      <alignment vertical="center"/>
    </xf>
    <xf numFmtId="0" fontId="8" fillId="0" borderId="0" xfId="472" applyFont="1" applyFill="1" applyBorder="1" applyAlignment="1">
      <alignment horizontal="right" vertical="center"/>
    </xf>
    <xf numFmtId="0" fontId="54" fillId="0" borderId="0" xfId="472" applyFont="1" applyFill="1" applyAlignment="1">
      <alignment horizontal="centerContinuous" vertical="center"/>
    </xf>
    <xf numFmtId="0" fontId="54" fillId="0" borderId="0" xfId="472" applyFont="1" applyFill="1" applyBorder="1" applyAlignment="1">
      <alignment horizontal="centerContinuous" vertical="center"/>
    </xf>
    <xf numFmtId="0" fontId="54" fillId="0" borderId="0" xfId="472" applyFont="1" applyFill="1" applyBorder="1" applyAlignment="1">
      <alignment vertical="center"/>
    </xf>
    <xf numFmtId="0" fontId="8" fillId="0" borderId="0" xfId="472" applyFont="1" applyFill="1" applyAlignment="1">
      <alignment horizontal="centerContinuous" vertical="center"/>
    </xf>
    <xf numFmtId="0" fontId="8" fillId="0" borderId="0" xfId="472" applyFont="1" applyFill="1" applyBorder="1" applyAlignment="1">
      <alignment horizontal="centerContinuous" vertical="center"/>
    </xf>
    <xf numFmtId="0" fontId="52" fillId="0" borderId="0" xfId="472" applyFont="1" applyFill="1" applyBorder="1" applyAlignment="1">
      <alignment vertical="center"/>
    </xf>
    <xf numFmtId="0" fontId="52" fillId="0" borderId="0" xfId="0" applyFont="1" applyFill="1" applyAlignment="1">
      <alignment horizontal="right" vertical="center"/>
    </xf>
    <xf numFmtId="49" fontId="126" fillId="0" borderId="38" xfId="472" applyNumberFormat="1" applyFont="1" applyFill="1" applyBorder="1" applyAlignment="1">
      <alignment horizontal="centerContinuous" vertical="center" shrinkToFit="1"/>
    </xf>
    <xf numFmtId="49" fontId="126" fillId="0" borderId="32" xfId="472" applyNumberFormat="1" applyFont="1" applyFill="1" applyBorder="1" applyAlignment="1">
      <alignment horizontal="centerContinuous" vertical="center" shrinkToFit="1"/>
    </xf>
    <xf numFmtId="49" fontId="126" fillId="0" borderId="33" xfId="472" applyNumberFormat="1" applyFont="1" applyFill="1" applyBorder="1" applyAlignment="1">
      <alignment horizontal="centerContinuous" vertical="center" shrinkToFit="1"/>
    </xf>
    <xf numFmtId="49" fontId="126" fillId="0" borderId="34" xfId="472" applyNumberFormat="1" applyFont="1" applyFill="1" applyBorder="1" applyAlignment="1">
      <alignment horizontal="centerContinuous" vertical="center" shrinkToFit="1"/>
    </xf>
    <xf numFmtId="49" fontId="126" fillId="0" borderId="35" xfId="472" applyNumberFormat="1" applyFont="1" applyFill="1" applyBorder="1" applyAlignment="1">
      <alignment horizontal="centerContinuous" vertical="center" shrinkToFit="1"/>
    </xf>
    <xf numFmtId="49" fontId="126" fillId="0" borderId="33" xfId="472" applyNumberFormat="1" applyFont="1" applyFill="1" applyBorder="1" applyAlignment="1">
      <alignment horizontal="centerContinuous" vertical="center"/>
    </xf>
    <xf numFmtId="49" fontId="126" fillId="0" borderId="35" xfId="472" applyNumberFormat="1" applyFont="1" applyFill="1" applyBorder="1" applyAlignment="1">
      <alignment horizontal="centerContinuous" vertical="center"/>
    </xf>
    <xf numFmtId="49" fontId="126" fillId="0" borderId="34" xfId="472" applyNumberFormat="1" applyFont="1" applyFill="1" applyBorder="1" applyAlignment="1">
      <alignment horizontal="centerContinuous" vertical="center"/>
    </xf>
    <xf numFmtId="49" fontId="126" fillId="0" borderId="0" xfId="472" applyNumberFormat="1" applyFont="1" applyFill="1" applyBorder="1" applyAlignment="1">
      <alignment vertical="center" shrinkToFit="1"/>
    </xf>
    <xf numFmtId="49" fontId="52" fillId="0" borderId="0" xfId="472" applyNumberFormat="1" applyFont="1" applyFill="1" applyBorder="1" applyAlignment="1">
      <alignment vertical="center" shrinkToFit="1"/>
    </xf>
    <xf numFmtId="49" fontId="126" fillId="0" borderId="28" xfId="472" applyNumberFormat="1" applyFont="1" applyFill="1" applyBorder="1" applyAlignment="1">
      <alignment horizontal="centerContinuous" vertical="center" shrinkToFit="1"/>
    </xf>
    <xf numFmtId="49" fontId="126" fillId="0" borderId="19" xfId="472" applyNumberFormat="1" applyFont="1" applyFill="1" applyBorder="1" applyAlignment="1">
      <alignment horizontal="centerContinuous" vertical="center" shrinkToFit="1"/>
    </xf>
    <xf numFmtId="49" fontId="126" fillId="0" borderId="27" xfId="472" applyNumberFormat="1" applyFont="1" applyFill="1" applyBorder="1" applyAlignment="1">
      <alignment horizontal="centerContinuous" vertical="center" shrinkToFit="1"/>
    </xf>
    <xf numFmtId="49" fontId="126" fillId="0" borderId="21" xfId="472" applyNumberFormat="1" applyFont="1" applyFill="1" applyBorder="1" applyAlignment="1">
      <alignment horizontal="centerContinuous" vertical="center" shrinkToFit="1"/>
    </xf>
    <xf numFmtId="49" fontId="126" fillId="0" borderId="20" xfId="472" applyNumberFormat="1" applyFont="1" applyFill="1" applyBorder="1" applyAlignment="1">
      <alignment horizontal="centerContinuous" vertical="center" shrinkToFit="1"/>
    </xf>
    <xf numFmtId="49" fontId="126" fillId="0" borderId="28" xfId="472" applyNumberFormat="1" applyFont="1" applyFill="1" applyBorder="1" applyAlignment="1">
      <alignment horizontal="center" vertical="center" shrinkToFit="1"/>
    </xf>
    <xf numFmtId="49" fontId="126" fillId="0" borderId="19" xfId="472" applyNumberFormat="1" applyFont="1" applyFill="1" applyBorder="1" applyAlignment="1">
      <alignment horizontal="center" vertical="center" shrinkToFit="1"/>
    </xf>
    <xf numFmtId="49" fontId="126" fillId="0" borderId="28" xfId="472" applyNumberFormat="1" applyFont="1" applyFill="1" applyBorder="1" applyAlignment="1">
      <alignment vertical="center" shrinkToFit="1"/>
    </xf>
    <xf numFmtId="49" fontId="126" fillId="0" borderId="21" xfId="472" applyNumberFormat="1" applyFont="1" applyFill="1" applyBorder="1" applyAlignment="1">
      <alignment horizontal="center" vertical="center" shrinkToFit="1"/>
    </xf>
    <xf numFmtId="0" fontId="126" fillId="0" borderId="19" xfId="472" applyFont="1" applyFill="1" applyBorder="1" applyAlignment="1" applyProtection="1" quotePrefix="1">
      <alignment horizontal="center" vertical="center"/>
      <protection locked="0"/>
    </xf>
    <xf numFmtId="41" fontId="126" fillId="0" borderId="0" xfId="473" applyNumberFormat="1" applyFont="1" applyFill="1" applyBorder="1" applyAlignment="1" applyProtection="1">
      <alignment horizontal="right" vertical="center"/>
      <protection locked="0"/>
    </xf>
    <xf numFmtId="41" fontId="126" fillId="0" borderId="0" xfId="0" applyNumberFormat="1" applyFont="1" applyFill="1" applyBorder="1" applyAlignment="1">
      <alignment horizontal="right" vertical="center"/>
    </xf>
    <xf numFmtId="0" fontId="126" fillId="0" borderId="2" xfId="472" applyFont="1" applyFill="1" applyBorder="1" applyAlignment="1" applyProtection="1" quotePrefix="1">
      <alignment horizontal="center" vertical="center"/>
      <protection locked="0"/>
    </xf>
    <xf numFmtId="0" fontId="52" fillId="0" borderId="0" xfId="472" applyFont="1" applyFill="1" applyBorder="1" applyAlignment="1" applyProtection="1">
      <alignment vertical="center"/>
      <protection locked="0"/>
    </xf>
    <xf numFmtId="0" fontId="127" fillId="0" borderId="19" xfId="472" applyFont="1" applyFill="1" applyBorder="1" applyAlignment="1" applyProtection="1" quotePrefix="1">
      <alignment horizontal="center" vertical="center"/>
      <protection locked="0"/>
    </xf>
    <xf numFmtId="41" fontId="127" fillId="0" borderId="0" xfId="473" applyNumberFormat="1" applyFont="1" applyFill="1" applyBorder="1" applyAlignment="1" applyProtection="1">
      <alignment horizontal="right" vertical="center"/>
      <protection locked="0"/>
    </xf>
    <xf numFmtId="0" fontId="127" fillId="0" borderId="2" xfId="472" applyFont="1" applyFill="1" applyBorder="1" applyAlignment="1" applyProtection="1" quotePrefix="1">
      <alignment horizontal="center" vertical="center"/>
      <protection locked="0"/>
    </xf>
    <xf numFmtId="0" fontId="57" fillId="0" borderId="0" xfId="472" applyFont="1" applyFill="1" applyBorder="1" applyAlignment="1" applyProtection="1">
      <alignment vertical="center"/>
      <protection locked="0"/>
    </xf>
    <xf numFmtId="0" fontId="52" fillId="0" borderId="19" xfId="472" applyFont="1" applyFill="1" applyBorder="1" applyAlignment="1" applyProtection="1">
      <alignment horizontal="center" vertical="center"/>
      <protection locked="0"/>
    </xf>
    <xf numFmtId="41" fontId="52" fillId="0" borderId="0" xfId="473" applyNumberFormat="1" applyFont="1" applyFill="1" applyBorder="1" applyAlignment="1" applyProtection="1">
      <alignment horizontal="right" vertical="center"/>
      <protection locked="0"/>
    </xf>
    <xf numFmtId="41" fontId="52" fillId="0" borderId="0" xfId="478" applyNumberFormat="1" applyFont="1" applyFill="1" applyBorder="1" applyAlignment="1">
      <alignment horizontal="right" vertical="center"/>
    </xf>
    <xf numFmtId="0" fontId="52" fillId="0" borderId="2" xfId="472" applyFont="1" applyFill="1" applyBorder="1" applyAlignment="1" applyProtection="1">
      <alignment horizontal="right" vertical="center"/>
      <protection locked="0"/>
    </xf>
    <xf numFmtId="0" fontId="52" fillId="0" borderId="29" xfId="472" applyFont="1" applyFill="1" applyBorder="1" applyAlignment="1">
      <alignment vertical="center"/>
    </xf>
    <xf numFmtId="41" fontId="52" fillId="0" borderId="6" xfId="472" applyNumberFormat="1" applyFont="1" applyFill="1" applyBorder="1" applyAlignment="1">
      <alignment horizontal="right" vertical="center"/>
    </xf>
    <xf numFmtId="41" fontId="52" fillId="0" borderId="6" xfId="472" applyNumberFormat="1" applyFont="1" applyFill="1" applyBorder="1" applyAlignment="1">
      <alignment vertical="center"/>
    </xf>
    <xf numFmtId="0" fontId="52" fillId="0" borderId="6" xfId="472" applyFont="1" applyFill="1" applyBorder="1" applyAlignment="1">
      <alignment horizontal="right" vertical="center"/>
    </xf>
    <xf numFmtId="0" fontId="52" fillId="0" borderId="6" xfId="472" applyFont="1" applyFill="1" applyBorder="1" applyAlignment="1">
      <alignment vertical="center"/>
    </xf>
    <xf numFmtId="3" fontId="52" fillId="0" borderId="6" xfId="472" applyNumberFormat="1" applyFont="1" applyFill="1" applyBorder="1" applyAlignment="1">
      <alignment horizontal="right" vertical="center"/>
    </xf>
    <xf numFmtId="3" fontId="52" fillId="0" borderId="6" xfId="472" applyNumberFormat="1" applyFont="1" applyFill="1" applyBorder="1" applyAlignment="1">
      <alignment vertical="center"/>
    </xf>
    <xf numFmtId="0" fontId="52" fillId="0" borderId="30" xfId="472" applyFont="1" applyFill="1" applyBorder="1" applyAlignment="1">
      <alignment vertical="center"/>
    </xf>
    <xf numFmtId="41" fontId="52" fillId="0" borderId="0" xfId="472" applyNumberFormat="1" applyFont="1" applyFill="1" applyBorder="1" applyAlignment="1">
      <alignment horizontal="right" vertical="center"/>
    </xf>
    <xf numFmtId="41" fontId="52" fillId="0" borderId="0" xfId="472" applyNumberFormat="1" applyFont="1" applyFill="1" applyBorder="1" applyAlignment="1">
      <alignment vertical="center"/>
    </xf>
    <xf numFmtId="0" fontId="52" fillId="0" borderId="0" xfId="472" applyFont="1" applyFill="1" applyBorder="1" applyAlignment="1">
      <alignment horizontal="right" vertical="center"/>
    </xf>
    <xf numFmtId="3" fontId="52" fillId="0" borderId="0" xfId="472" applyNumberFormat="1" applyFont="1" applyFill="1" applyBorder="1" applyAlignment="1">
      <alignment horizontal="right" vertical="center"/>
    </xf>
    <xf numFmtId="3" fontId="52" fillId="0" borderId="0" xfId="472" applyNumberFormat="1" applyFont="1" applyFill="1" applyBorder="1" applyAlignment="1">
      <alignment vertical="center"/>
    </xf>
    <xf numFmtId="0" fontId="51" fillId="0" borderId="0" xfId="472" applyFont="1" applyFill="1" applyAlignment="1">
      <alignment vertical="center"/>
    </xf>
    <xf numFmtId="0" fontId="51" fillId="0" borderId="0" xfId="472" applyFont="1" applyFill="1" applyAlignment="1">
      <alignment horizontal="right" vertical="center"/>
    </xf>
    <xf numFmtId="0" fontId="51" fillId="0" borderId="0" xfId="472" applyFont="1" applyFill="1" applyBorder="1" applyAlignment="1">
      <alignment horizontal="right" vertical="center"/>
    </xf>
    <xf numFmtId="0" fontId="51" fillId="0" borderId="0" xfId="472" applyFont="1" applyFill="1" applyBorder="1" applyAlignment="1">
      <alignment vertical="center"/>
    </xf>
    <xf numFmtId="3" fontId="51" fillId="0" borderId="0" xfId="472" applyNumberFormat="1" applyFont="1" applyFill="1" applyAlignment="1">
      <alignment vertical="center"/>
    </xf>
    <xf numFmtId="3" fontId="51" fillId="0" borderId="0" xfId="472" applyNumberFormat="1" applyFont="1" applyFill="1" applyBorder="1" applyAlignment="1">
      <alignment vertical="center"/>
    </xf>
    <xf numFmtId="49" fontId="52" fillId="0" borderId="0" xfId="489" applyNumberFormat="1" applyFont="1" applyFill="1" applyAlignment="1">
      <alignment vertical="center"/>
      <protection/>
    </xf>
    <xf numFmtId="0" fontId="52" fillId="0" borderId="0" xfId="472" applyFont="1" applyFill="1" applyAlignment="1">
      <alignment horizontal="right" vertical="center"/>
    </xf>
    <xf numFmtId="0" fontId="52" fillId="0" borderId="0" xfId="472" applyFont="1" applyFill="1" applyAlignment="1">
      <alignment vertical="center"/>
    </xf>
    <xf numFmtId="49" fontId="52" fillId="0" borderId="0" xfId="489" applyNumberFormat="1" applyFont="1" applyFill="1" applyBorder="1" applyAlignment="1">
      <alignment horizontal="left" vertical="center"/>
      <protection/>
    </xf>
    <xf numFmtId="3" fontId="52" fillId="0" borderId="0" xfId="472" applyNumberFormat="1" applyFont="1" applyFill="1" applyAlignment="1">
      <alignment horizontal="right" vertical="center"/>
    </xf>
    <xf numFmtId="41" fontId="51" fillId="0" borderId="0" xfId="472" applyNumberFormat="1" applyFont="1" applyFill="1" applyAlignment="1">
      <alignment vertical="center"/>
    </xf>
    <xf numFmtId="41" fontId="51" fillId="0" borderId="0" xfId="472" applyNumberFormat="1" applyFont="1" applyFill="1" applyBorder="1" applyAlignment="1">
      <alignment vertical="center"/>
    </xf>
    <xf numFmtId="0" fontId="11" fillId="0" borderId="0" xfId="472" applyFont="1" applyFill="1" applyAlignment="1">
      <alignment vertical="center"/>
    </xf>
    <xf numFmtId="41" fontId="11" fillId="0" borderId="0" xfId="472" applyNumberFormat="1" applyFont="1" applyFill="1" applyAlignment="1">
      <alignment vertical="center"/>
    </xf>
    <xf numFmtId="41" fontId="11" fillId="0" borderId="0" xfId="472" applyNumberFormat="1" applyFont="1" applyFill="1" applyBorder="1" applyAlignment="1">
      <alignment vertical="center"/>
    </xf>
    <xf numFmtId="0" fontId="11" fillId="0" borderId="0" xfId="472" applyFont="1" applyFill="1" applyBorder="1" applyAlignment="1">
      <alignment vertical="center"/>
    </xf>
    <xf numFmtId="0" fontId="7" fillId="0" borderId="0" xfId="472" applyFont="1" applyFill="1" applyAlignment="1">
      <alignment vertical="center"/>
    </xf>
    <xf numFmtId="0" fontId="7" fillId="0" borderId="0" xfId="472" applyFont="1" applyFill="1" applyBorder="1" applyAlignment="1">
      <alignment vertical="center"/>
    </xf>
    <xf numFmtId="0" fontId="7" fillId="0" borderId="0" xfId="472" applyFont="1" applyFill="1" applyBorder="1" applyAlignment="1">
      <alignment horizontal="right" vertical="center"/>
    </xf>
    <xf numFmtId="0" fontId="52" fillId="0" borderId="0" xfId="486" applyFont="1" applyFill="1" applyBorder="1" applyAlignment="1">
      <alignment vertical="center"/>
      <protection/>
    </xf>
    <xf numFmtId="0" fontId="52" fillId="0" borderId="0" xfId="486" applyFont="1" applyFill="1" applyBorder="1" applyAlignment="1">
      <alignment horizontal="right" vertical="center"/>
      <protection/>
    </xf>
    <xf numFmtId="41" fontId="126" fillId="0" borderId="27" xfId="486" applyNumberFormat="1" applyFont="1" applyFill="1" applyBorder="1" applyAlignment="1">
      <alignment horizontal="center" vertical="center" wrapText="1"/>
      <protection/>
    </xf>
    <xf numFmtId="41" fontId="126" fillId="0" borderId="0" xfId="0" applyNumberFormat="1" applyFont="1" applyFill="1" applyAlignment="1">
      <alignment horizontal="center" vertical="center"/>
    </xf>
    <xf numFmtId="41" fontId="126" fillId="0" borderId="0" xfId="0" applyNumberFormat="1" applyFont="1" applyFill="1" applyAlignment="1" applyProtection="1">
      <alignment horizontal="center" vertical="center"/>
      <protection locked="0"/>
    </xf>
    <xf numFmtId="0" fontId="52" fillId="0" borderId="36" xfId="475" applyFont="1" applyFill="1" applyBorder="1" applyAlignment="1" applyProtection="1">
      <alignment vertical="center"/>
      <protection/>
    </xf>
    <xf numFmtId="0" fontId="52" fillId="0" borderId="36" xfId="486" applyFont="1" applyFill="1" applyBorder="1" applyAlignment="1">
      <alignment vertical="center"/>
      <protection/>
    </xf>
    <xf numFmtId="0" fontId="52" fillId="0" borderId="36" xfId="484" applyFont="1" applyFill="1" applyBorder="1" applyAlignment="1">
      <alignment vertical="center"/>
      <protection/>
    </xf>
    <xf numFmtId="3" fontId="52" fillId="0" borderId="36" xfId="486" applyNumberFormat="1" applyFont="1" applyFill="1" applyBorder="1" applyAlignment="1">
      <alignment vertical="center"/>
      <protection/>
    </xf>
    <xf numFmtId="41" fontId="52" fillId="0" borderId="36" xfId="371" applyNumberFormat="1" applyFont="1" applyFill="1" applyBorder="1" applyAlignment="1" applyProtection="1">
      <alignment horizontal="left" vertical="center"/>
      <protection locked="0"/>
    </xf>
    <xf numFmtId="0" fontId="52" fillId="0" borderId="0" xfId="475" applyFont="1" applyFill="1" applyBorder="1" applyAlignment="1" applyProtection="1">
      <alignment vertical="center"/>
      <protection/>
    </xf>
    <xf numFmtId="3" fontId="52" fillId="0" borderId="0" xfId="486" applyNumberFormat="1" applyFont="1" applyFill="1" applyBorder="1" applyAlignment="1">
      <alignment vertical="center"/>
      <protection/>
    </xf>
    <xf numFmtId="41" fontId="52" fillId="0" borderId="0" xfId="371" applyNumberFormat="1" applyFont="1" applyFill="1" applyBorder="1" applyAlignment="1" applyProtection="1">
      <alignment horizontal="left" vertical="center"/>
      <protection locked="0"/>
    </xf>
    <xf numFmtId="3" fontId="8" fillId="0" borderId="0" xfId="486" applyNumberFormat="1" applyFont="1" applyFill="1" applyAlignment="1">
      <alignment vertical="center"/>
      <protection/>
    </xf>
    <xf numFmtId="0" fontId="126" fillId="0" borderId="19" xfId="431" applyNumberFormat="1" applyFont="1" applyFill="1" applyBorder="1" applyAlignment="1" quotePrefix="1">
      <alignment horizontal="center" vertical="center"/>
      <protection/>
    </xf>
    <xf numFmtId="41" fontId="126" fillId="0" borderId="0" xfId="431" applyNumberFormat="1" applyFont="1" applyFill="1" applyBorder="1" applyAlignment="1" applyProtection="1">
      <alignment vertical="center"/>
      <protection locked="0"/>
    </xf>
    <xf numFmtId="0" fontId="126" fillId="0" borderId="2" xfId="431" applyNumberFormat="1" applyFont="1" applyFill="1" applyBorder="1" applyAlignment="1" quotePrefix="1">
      <alignment horizontal="center" vertical="center" shrinkToFit="1"/>
      <protection/>
    </xf>
    <xf numFmtId="41" fontId="126" fillId="0" borderId="0" xfId="431" applyNumberFormat="1" applyFont="1" applyFill="1" applyBorder="1" applyAlignment="1">
      <alignment horizontal="center" vertical="center"/>
      <protection/>
    </xf>
    <xf numFmtId="41" fontId="126" fillId="0" borderId="0" xfId="431" applyNumberFormat="1" applyFont="1" applyFill="1" applyBorder="1" applyAlignment="1" applyProtection="1">
      <alignment vertical="center" shrinkToFit="1"/>
      <protection locked="0"/>
    </xf>
    <xf numFmtId="0" fontId="126" fillId="0" borderId="2" xfId="431" applyNumberFormat="1" applyFont="1" applyFill="1" applyBorder="1" applyAlignment="1" applyProtection="1" quotePrefix="1">
      <alignment horizontal="center" vertical="center" shrinkToFit="1"/>
      <protection locked="0"/>
    </xf>
    <xf numFmtId="186" fontId="126" fillId="0" borderId="0" xfId="431" applyNumberFormat="1" applyFont="1" applyFill="1" applyBorder="1" applyAlignment="1" applyProtection="1">
      <alignment vertical="center"/>
      <protection locked="0"/>
    </xf>
    <xf numFmtId="0" fontId="7" fillId="0" borderId="0" xfId="474" applyFont="1" applyFill="1" applyAlignment="1">
      <alignment vertical="center"/>
    </xf>
    <xf numFmtId="0" fontId="7" fillId="0" borderId="0" xfId="474" applyFont="1" applyFill="1" applyBorder="1" applyAlignment="1">
      <alignment vertical="center"/>
    </xf>
    <xf numFmtId="0" fontId="7" fillId="0" borderId="0" xfId="474" applyFont="1" applyFill="1" applyBorder="1" applyAlignment="1">
      <alignment horizontal="left" vertical="center"/>
    </xf>
    <xf numFmtId="0" fontId="51" fillId="0" borderId="0" xfId="431" applyFont="1" applyFill="1" applyBorder="1" applyAlignment="1">
      <alignment vertical="center"/>
      <protection/>
    </xf>
    <xf numFmtId="0" fontId="51" fillId="0" borderId="0" xfId="431" applyFont="1" applyFill="1" applyBorder="1" applyAlignment="1">
      <alignment horizontal="left" vertical="center"/>
      <protection/>
    </xf>
    <xf numFmtId="0" fontId="51" fillId="0" borderId="0" xfId="431" applyFont="1" applyFill="1" applyAlignment="1">
      <alignment vertical="center"/>
      <protection/>
    </xf>
    <xf numFmtId="0" fontId="51" fillId="0" borderId="0" xfId="431" applyFont="1" applyFill="1" applyBorder="1" applyAlignment="1">
      <alignment horizontal="right" vertical="center"/>
      <protection/>
    </xf>
    <xf numFmtId="0" fontId="116" fillId="0" borderId="0" xfId="431" applyFont="1" applyFill="1" applyAlignment="1">
      <alignment vertical="center"/>
      <protection/>
    </xf>
    <xf numFmtId="0" fontId="116" fillId="0" borderId="0" xfId="431" applyNumberFormat="1" applyFont="1" applyFill="1" applyAlignment="1">
      <alignment vertical="center"/>
      <protection/>
    </xf>
    <xf numFmtId="0" fontId="116" fillId="0" borderId="0" xfId="431" applyFont="1" applyFill="1" applyBorder="1" applyAlignment="1">
      <alignment horizontal="left" vertical="center"/>
      <protection/>
    </xf>
    <xf numFmtId="0" fontId="116" fillId="0" borderId="0" xfId="431" applyFont="1" applyFill="1" applyBorder="1" applyAlignment="1">
      <alignment vertical="center"/>
      <protection/>
    </xf>
    <xf numFmtId="0" fontId="116" fillId="0" borderId="0" xfId="431" applyFont="1" applyFill="1" applyBorder="1" applyAlignment="1">
      <alignment horizontal="right" vertical="center"/>
      <protection/>
    </xf>
    <xf numFmtId="0" fontId="8" fillId="0" borderId="0" xfId="476" applyFont="1" applyFill="1" applyAlignment="1">
      <alignment vertical="center"/>
    </xf>
    <xf numFmtId="0" fontId="54" fillId="0" borderId="0" xfId="476" applyFont="1" applyFill="1" applyAlignment="1">
      <alignment horizontal="centerContinuous" vertical="center"/>
    </xf>
    <xf numFmtId="0" fontId="54" fillId="0" borderId="0" xfId="476" applyFont="1" applyFill="1" applyAlignment="1">
      <alignment vertical="center"/>
    </xf>
    <xf numFmtId="0" fontId="117" fillId="0" borderId="0" xfId="476" applyFont="1" applyFill="1" applyAlignment="1">
      <alignment horizontal="center" vertical="center"/>
    </xf>
    <xf numFmtId="0" fontId="117" fillId="0" borderId="0" xfId="476" applyFont="1" applyFill="1" applyAlignment="1">
      <alignment horizontal="centerContinuous" vertical="center"/>
    </xf>
    <xf numFmtId="0" fontId="117" fillId="0" borderId="0" xfId="476" applyFont="1" applyFill="1" applyAlignment="1">
      <alignment vertical="center"/>
    </xf>
    <xf numFmtId="0" fontId="52" fillId="0" borderId="0" xfId="475" applyFont="1" applyFill="1" applyBorder="1" applyAlignment="1" applyProtection="1">
      <alignment horizontal="left" vertical="center"/>
      <protection/>
    </xf>
    <xf numFmtId="0" fontId="52" fillId="0" borderId="0" xfId="476" applyFont="1" applyFill="1" applyAlignment="1">
      <alignment vertical="center"/>
    </xf>
    <xf numFmtId="0" fontId="52" fillId="0" borderId="0" xfId="475" applyFont="1" applyFill="1" applyBorder="1" applyAlignment="1" applyProtection="1">
      <alignment horizontal="right" vertical="center"/>
      <protection/>
    </xf>
    <xf numFmtId="0" fontId="52" fillId="0" borderId="36" xfId="476" applyFont="1" applyFill="1" applyBorder="1" applyAlignment="1">
      <alignment horizontal="center" vertical="center"/>
    </xf>
    <xf numFmtId="0" fontId="126" fillId="0" borderId="24" xfId="476" applyFont="1" applyFill="1" applyBorder="1" applyAlignment="1">
      <alignment horizontal="center" vertical="center" shrinkToFit="1"/>
    </xf>
    <xf numFmtId="0" fontId="129" fillId="0" borderId="24" xfId="476" applyFont="1" applyFill="1" applyBorder="1" applyAlignment="1">
      <alignment horizontal="center" vertical="center" shrinkToFit="1"/>
    </xf>
    <xf numFmtId="0" fontId="52" fillId="0" borderId="0" xfId="476" applyFont="1" applyFill="1" applyBorder="1" applyAlignment="1">
      <alignment horizontal="center" vertical="center"/>
    </xf>
    <xf numFmtId="0" fontId="126" fillId="0" borderId="28" xfId="476" applyFont="1" applyFill="1" applyBorder="1" applyAlignment="1">
      <alignment horizontal="center" vertical="center" shrinkToFit="1"/>
    </xf>
    <xf numFmtId="0" fontId="126" fillId="0" borderId="28" xfId="476" applyFont="1" applyFill="1" applyBorder="1" applyAlignment="1">
      <alignment horizontal="center" vertical="center"/>
    </xf>
    <xf numFmtId="0" fontId="126" fillId="0" borderId="24" xfId="476" applyFont="1" applyFill="1" applyBorder="1" applyAlignment="1">
      <alignment horizontal="center" vertical="center"/>
    </xf>
    <xf numFmtId="0" fontId="126" fillId="0" borderId="28" xfId="476" applyFont="1" applyFill="1" applyBorder="1" applyAlignment="1">
      <alignment horizontal="centerContinuous" vertical="center" shrinkToFit="1"/>
    </xf>
    <xf numFmtId="0" fontId="126" fillId="0" borderId="27" xfId="476" applyFont="1" applyFill="1" applyBorder="1" applyAlignment="1">
      <alignment horizontal="center" vertical="center" shrinkToFit="1"/>
    </xf>
    <xf numFmtId="0" fontId="126" fillId="0" borderId="27" xfId="476" applyFont="1" applyFill="1" applyBorder="1" applyAlignment="1">
      <alignment horizontal="center" vertical="center"/>
    </xf>
    <xf numFmtId="0" fontId="126" fillId="0" borderId="27" xfId="476" applyFont="1" applyFill="1" applyBorder="1" applyAlignment="1">
      <alignment horizontal="centerContinuous" vertical="center" shrinkToFit="1"/>
    </xf>
    <xf numFmtId="0" fontId="126" fillId="0" borderId="19" xfId="476" applyFont="1" applyFill="1" applyBorder="1" applyAlignment="1" quotePrefix="1">
      <alignment horizontal="center" vertical="center"/>
    </xf>
    <xf numFmtId="0" fontId="126" fillId="0" borderId="2" xfId="476" applyFont="1" applyFill="1" applyBorder="1" applyAlignment="1" quotePrefix="1">
      <alignment horizontal="center" vertical="center" shrinkToFit="1"/>
    </xf>
    <xf numFmtId="0" fontId="52" fillId="0" borderId="0" xfId="476" applyFont="1" applyFill="1" applyBorder="1" applyAlignment="1">
      <alignment vertical="center"/>
    </xf>
    <xf numFmtId="0" fontId="127" fillId="0" borderId="19" xfId="476" applyFont="1" applyFill="1" applyBorder="1" applyAlignment="1" quotePrefix="1">
      <alignment horizontal="center" vertical="center"/>
    </xf>
    <xf numFmtId="0" fontId="127" fillId="0" borderId="2" xfId="476" applyFont="1" applyFill="1" applyBorder="1" applyAlignment="1" quotePrefix="1">
      <alignment horizontal="center" vertical="center" shrinkToFit="1"/>
    </xf>
    <xf numFmtId="0" fontId="57" fillId="0" borderId="0" xfId="476" applyFont="1" applyFill="1" applyBorder="1" applyAlignment="1">
      <alignment vertical="center"/>
    </xf>
    <xf numFmtId="0" fontId="52" fillId="0" borderId="19" xfId="476" applyFont="1" applyFill="1" applyBorder="1" applyAlignment="1">
      <alignment horizontal="center" vertical="center"/>
    </xf>
    <xf numFmtId="41" fontId="52" fillId="0" borderId="0" xfId="476" applyNumberFormat="1" applyFont="1" applyFill="1" applyBorder="1" applyAlignment="1" applyProtection="1">
      <alignment vertical="center"/>
      <protection locked="0"/>
    </xf>
    <xf numFmtId="184" fontId="52" fillId="0" borderId="0" xfId="476" applyNumberFormat="1" applyFont="1" applyFill="1" applyBorder="1" applyAlignment="1" applyProtection="1">
      <alignment vertical="center"/>
      <protection locked="0"/>
    </xf>
    <xf numFmtId="41" fontId="52" fillId="0" borderId="0" xfId="476" applyNumberFormat="1" applyFont="1" applyFill="1" applyBorder="1" applyAlignment="1" applyProtection="1">
      <alignment horizontal="right" vertical="center"/>
      <protection locked="0"/>
    </xf>
    <xf numFmtId="41" fontId="52" fillId="0" borderId="0" xfId="476" applyNumberFormat="1" applyFont="1" applyFill="1" applyBorder="1" applyAlignment="1">
      <alignment horizontal="right" vertical="center"/>
    </xf>
    <xf numFmtId="0" fontId="52" fillId="0" borderId="2" xfId="476" applyFont="1" applyFill="1" applyBorder="1" applyAlignment="1">
      <alignment horizontal="right" vertical="center" shrinkToFit="1"/>
    </xf>
    <xf numFmtId="187" fontId="52" fillId="0" borderId="0" xfId="476" applyNumberFormat="1" applyFont="1" applyFill="1" applyBorder="1" applyAlignment="1" applyProtection="1">
      <alignment vertical="center"/>
      <protection locked="0"/>
    </xf>
    <xf numFmtId="0" fontId="52" fillId="0" borderId="29" xfId="476" applyFont="1" applyFill="1" applyBorder="1" applyAlignment="1">
      <alignment vertical="center"/>
    </xf>
    <xf numFmtId="0" fontId="52" fillId="0" borderId="6" xfId="476" applyFont="1" applyFill="1" applyBorder="1" applyAlignment="1">
      <alignment vertical="center"/>
    </xf>
    <xf numFmtId="0" fontId="52" fillId="0" borderId="30" xfId="476" applyFont="1" applyFill="1" applyBorder="1" applyAlignment="1">
      <alignment vertical="center"/>
    </xf>
    <xf numFmtId="0" fontId="52" fillId="0" borderId="0" xfId="475" applyFont="1" applyFill="1" applyAlignment="1" applyProtection="1">
      <alignment vertical="center"/>
      <protection/>
    </xf>
    <xf numFmtId="0" fontId="7" fillId="0" borderId="0" xfId="476" applyFont="1" applyFill="1" applyAlignment="1">
      <alignment vertical="center"/>
    </xf>
    <xf numFmtId="0" fontId="7" fillId="0" borderId="0" xfId="476" applyFont="1" applyFill="1" applyBorder="1" applyAlignment="1">
      <alignment horizontal="right" vertical="center"/>
    </xf>
    <xf numFmtId="0" fontId="7" fillId="0" borderId="0" xfId="477" applyFont="1" applyFill="1" applyAlignment="1">
      <alignment vertical="center"/>
    </xf>
    <xf numFmtId="0" fontId="7" fillId="0" borderId="0" xfId="477" applyFont="1" applyFill="1" applyAlignment="1">
      <alignment horizontal="center" vertical="center"/>
    </xf>
    <xf numFmtId="0" fontId="7" fillId="0" borderId="0" xfId="477" applyFont="1" applyFill="1" applyBorder="1" applyAlignment="1">
      <alignment horizontal="right" vertical="center"/>
    </xf>
    <xf numFmtId="0" fontId="7" fillId="0" borderId="0" xfId="477" applyFont="1" applyFill="1" applyBorder="1" applyAlignment="1">
      <alignment vertical="center"/>
    </xf>
    <xf numFmtId="0" fontId="7" fillId="0" borderId="0" xfId="477" applyFont="1" applyFill="1" applyBorder="1" applyAlignment="1">
      <alignment horizontal="center" vertical="center"/>
    </xf>
    <xf numFmtId="0" fontId="8" fillId="0" borderId="0" xfId="477" applyFont="1" applyFill="1" applyAlignment="1">
      <alignment horizontal="left" vertical="center"/>
    </xf>
    <xf numFmtId="0" fontId="8" fillId="0" borderId="0" xfId="477" applyFont="1" applyFill="1" applyAlignment="1">
      <alignment horizontal="right" vertical="center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8" fillId="0" borderId="0" xfId="487" applyFont="1" applyFill="1" applyBorder="1" applyAlignment="1">
      <alignment horizontal="left" vertical="center"/>
    </xf>
    <xf numFmtId="0" fontId="52" fillId="0" borderId="31" xfId="491" applyFont="1" applyFill="1" applyBorder="1" applyAlignment="1">
      <alignment horizontal="center" vertical="center"/>
    </xf>
    <xf numFmtId="0" fontId="52" fillId="0" borderId="19" xfId="491" applyFont="1" applyFill="1" applyBorder="1" applyAlignment="1">
      <alignment horizontal="center" vertical="center"/>
    </xf>
    <xf numFmtId="0" fontId="52" fillId="0" borderId="28" xfId="491" applyFont="1" applyFill="1" applyBorder="1" applyAlignment="1">
      <alignment horizontal="center" vertical="center"/>
    </xf>
    <xf numFmtId="0" fontId="52" fillId="0" borderId="24" xfId="491" applyFont="1" applyFill="1" applyBorder="1" applyAlignment="1">
      <alignment horizontal="center" vertical="center"/>
    </xf>
    <xf numFmtId="0" fontId="52" fillId="0" borderId="28" xfId="491" applyFont="1" applyFill="1" applyBorder="1" applyAlignment="1">
      <alignment horizontal="centerContinuous" vertical="center"/>
    </xf>
    <xf numFmtId="0" fontId="52" fillId="0" borderId="22" xfId="491" applyFont="1" applyFill="1" applyBorder="1" applyAlignment="1">
      <alignment horizontal="center" vertical="center"/>
    </xf>
    <xf numFmtId="0" fontId="52" fillId="0" borderId="27" xfId="491" applyFont="1" applyFill="1" applyBorder="1" applyAlignment="1">
      <alignment horizontal="centerContinuous" vertical="center"/>
    </xf>
    <xf numFmtId="0" fontId="52" fillId="0" borderId="23" xfId="491" applyFont="1" applyFill="1" applyBorder="1" applyAlignment="1">
      <alignment horizontal="center" vertical="center"/>
    </xf>
    <xf numFmtId="0" fontId="52" fillId="0" borderId="0" xfId="491" applyFont="1" applyFill="1" applyBorder="1" applyAlignment="1">
      <alignment horizontal="centerContinuous" vertical="center"/>
    </xf>
    <xf numFmtId="0" fontId="52" fillId="0" borderId="0" xfId="491" applyFont="1" applyFill="1" applyBorder="1" applyAlignment="1">
      <alignment horizontal="center" vertical="center"/>
    </xf>
    <xf numFmtId="0" fontId="52" fillId="0" borderId="19" xfId="491" applyFont="1" applyFill="1" applyBorder="1" applyAlignment="1">
      <alignment horizontal="centerContinuous" vertical="center"/>
    </xf>
    <xf numFmtId="0" fontId="52" fillId="0" borderId="0" xfId="491" applyFont="1" applyFill="1" applyBorder="1" applyAlignment="1">
      <alignment horizontal="left" vertical="center"/>
    </xf>
    <xf numFmtId="0" fontId="52" fillId="0" borderId="19" xfId="491" applyFont="1" applyFill="1" applyBorder="1" applyAlignment="1" quotePrefix="1">
      <alignment horizontal="center" vertical="center"/>
    </xf>
    <xf numFmtId="3" fontId="52" fillId="0" borderId="0" xfId="491" applyNumberFormat="1" applyFont="1" applyFill="1" applyBorder="1" applyAlignment="1">
      <alignment horizontal="right" vertical="center"/>
    </xf>
    <xf numFmtId="176" fontId="52" fillId="0" borderId="0" xfId="491" applyNumberFormat="1" applyFont="1" applyFill="1" applyBorder="1" applyAlignment="1">
      <alignment horizontal="right" vertical="center"/>
    </xf>
    <xf numFmtId="0" fontId="52" fillId="0" borderId="2" xfId="491" applyFont="1" applyFill="1" applyBorder="1" applyAlignment="1" quotePrefix="1">
      <alignment horizontal="center" vertical="center"/>
    </xf>
    <xf numFmtId="3" fontId="52" fillId="0" borderId="0" xfId="491" applyNumberFormat="1" applyFont="1" applyFill="1" applyBorder="1" applyAlignment="1" applyProtection="1">
      <alignment horizontal="right" vertical="center"/>
      <protection locked="0"/>
    </xf>
    <xf numFmtId="4" fontId="52" fillId="0" borderId="0" xfId="491" applyNumberFormat="1" applyFont="1" applyFill="1" applyBorder="1" applyAlignment="1" applyProtection="1">
      <alignment horizontal="right" vertical="center"/>
      <protection locked="0"/>
    </xf>
    <xf numFmtId="191" fontId="52" fillId="0" borderId="0" xfId="491" applyNumberFormat="1" applyFont="1" applyFill="1" applyBorder="1" applyAlignment="1" applyProtection="1">
      <alignment horizontal="right" vertical="center"/>
      <protection locked="0"/>
    </xf>
    <xf numFmtId="0" fontId="57" fillId="0" borderId="19" xfId="491" applyFont="1" applyFill="1" applyBorder="1" applyAlignment="1" quotePrefix="1">
      <alignment horizontal="center" vertical="center"/>
    </xf>
    <xf numFmtId="3" fontId="57" fillId="0" borderId="0" xfId="491" applyNumberFormat="1" applyFont="1" applyFill="1" applyBorder="1" applyAlignment="1" applyProtection="1">
      <alignment horizontal="right" vertical="center"/>
      <protection locked="0"/>
    </xf>
    <xf numFmtId="4" fontId="57" fillId="0" borderId="0" xfId="491" applyNumberFormat="1" applyFont="1" applyFill="1" applyBorder="1" applyAlignment="1" applyProtection="1">
      <alignment horizontal="right" vertical="center"/>
      <protection locked="0"/>
    </xf>
    <xf numFmtId="191" fontId="57" fillId="0" borderId="0" xfId="491" applyNumberFormat="1" applyFont="1" applyFill="1" applyBorder="1" applyAlignment="1" applyProtection="1">
      <alignment horizontal="right" vertical="center"/>
      <protection locked="0"/>
    </xf>
    <xf numFmtId="0" fontId="57" fillId="0" borderId="2" xfId="491" applyFont="1" applyFill="1" applyBorder="1" applyAlignment="1" quotePrefix="1">
      <alignment horizontal="center" vertical="center"/>
    </xf>
    <xf numFmtId="41" fontId="52" fillId="0" borderId="0" xfId="432" applyNumberFormat="1" applyFont="1" applyFill="1" applyBorder="1" applyAlignment="1" applyProtection="1">
      <alignment horizontal="right" vertical="center"/>
      <protection locked="0"/>
    </xf>
    <xf numFmtId="0" fontId="52" fillId="0" borderId="2" xfId="491" applyNumberFormat="1" applyFont="1" applyFill="1" applyBorder="1" applyAlignment="1">
      <alignment horizontal="center" vertical="center" wrapText="1"/>
    </xf>
    <xf numFmtId="43" fontId="52" fillId="0" borderId="0" xfId="432" applyNumberFormat="1" applyFont="1" applyFill="1" applyBorder="1" applyAlignment="1" applyProtection="1">
      <alignment horizontal="right" vertical="center"/>
      <protection locked="0"/>
    </xf>
    <xf numFmtId="4" fontId="52" fillId="0" borderId="0" xfId="432" applyNumberFormat="1" applyFont="1" applyFill="1" applyBorder="1" applyAlignment="1" applyProtection="1">
      <alignment horizontal="right" vertical="center"/>
      <protection locked="0"/>
    </xf>
    <xf numFmtId="0" fontId="52" fillId="0" borderId="2" xfId="491" applyFont="1" applyFill="1" applyBorder="1" applyAlignment="1">
      <alignment horizontal="center" vertical="center" shrinkToFit="1"/>
    </xf>
    <xf numFmtId="184" fontId="52" fillId="0" borderId="0" xfId="432" applyNumberFormat="1" applyFont="1" applyFill="1" applyBorder="1" applyAlignment="1" applyProtection="1">
      <alignment horizontal="right" vertical="center"/>
      <protection locked="0"/>
    </xf>
    <xf numFmtId="3" fontId="52" fillId="0" borderId="0" xfId="491" applyNumberFormat="1" applyFont="1" applyFill="1" applyAlignment="1">
      <alignment horizontal="right" vertical="center"/>
    </xf>
    <xf numFmtId="0" fontId="52" fillId="0" borderId="0" xfId="488" applyFont="1" applyFill="1" applyBorder="1" applyAlignment="1">
      <alignment horizontal="left" vertical="center"/>
    </xf>
    <xf numFmtId="4" fontId="127" fillId="0" borderId="0" xfId="491" applyNumberFormat="1" applyFont="1" applyFill="1" applyBorder="1" applyAlignment="1" applyProtection="1">
      <alignment horizontal="right" vertical="center"/>
      <protection locked="0"/>
    </xf>
    <xf numFmtId="41" fontId="126" fillId="0" borderId="0" xfId="432" applyNumberFormat="1" applyFont="1" applyFill="1" applyBorder="1" applyAlignment="1" applyProtection="1">
      <alignment horizontal="right" vertical="center"/>
      <protection locked="0"/>
    </xf>
    <xf numFmtId="4" fontId="126" fillId="0" borderId="0" xfId="432" applyNumberFormat="1" applyFont="1" applyFill="1" applyBorder="1" applyAlignment="1" applyProtection="1">
      <alignment horizontal="right" vertical="center"/>
      <protection locked="0"/>
    </xf>
    <xf numFmtId="0" fontId="7" fillId="0" borderId="0" xfId="491" applyFont="1" applyFill="1" applyAlignment="1">
      <alignment vertical="center"/>
    </xf>
    <xf numFmtId="0" fontId="7" fillId="0" borderId="0" xfId="491" applyFont="1" applyFill="1" applyBorder="1" applyAlignment="1">
      <alignment vertical="center"/>
    </xf>
    <xf numFmtId="0" fontId="7" fillId="0" borderId="0" xfId="491" applyFont="1" applyFill="1" applyBorder="1" applyAlignment="1">
      <alignment horizontal="right" vertical="center"/>
    </xf>
    <xf numFmtId="0" fontId="8" fillId="0" borderId="0" xfId="479" applyFont="1" applyFill="1" applyAlignment="1">
      <alignment vertical="center"/>
      <protection/>
    </xf>
    <xf numFmtId="0" fontId="8" fillId="0" borderId="0" xfId="479" applyFont="1" applyFill="1" applyBorder="1" applyAlignment="1">
      <alignment vertical="center"/>
      <protection/>
    </xf>
    <xf numFmtId="0" fontId="8" fillId="0" borderId="0" xfId="479" applyFont="1" applyFill="1" applyBorder="1" applyAlignment="1">
      <alignment horizontal="right" vertical="center"/>
      <protection/>
    </xf>
    <xf numFmtId="0" fontId="54" fillId="0" borderId="0" xfId="479" applyFont="1" applyFill="1" applyBorder="1" applyAlignment="1">
      <alignment horizontal="centerContinuous" vertical="center"/>
      <protection/>
    </xf>
    <xf numFmtId="0" fontId="54" fillId="0" borderId="0" xfId="479" applyFont="1" applyFill="1" applyAlignment="1">
      <alignment horizontal="centerContinuous" vertical="center"/>
      <protection/>
    </xf>
    <xf numFmtId="0" fontId="54" fillId="0" borderId="0" xfId="479" applyFont="1" applyFill="1" applyBorder="1" applyAlignment="1">
      <alignment vertical="center"/>
      <protection/>
    </xf>
    <xf numFmtId="0" fontId="9" fillId="0" borderId="0" xfId="479" applyFont="1" applyFill="1" applyAlignment="1">
      <alignment horizontal="centerContinuous" vertical="center"/>
      <protection/>
    </xf>
    <xf numFmtId="0" fontId="9" fillId="0" borderId="0" xfId="479" applyFont="1" applyFill="1" applyBorder="1" applyAlignment="1">
      <alignment horizontal="centerContinuous" vertical="center"/>
      <protection/>
    </xf>
    <xf numFmtId="0" fontId="9" fillId="0" borderId="0" xfId="479" applyFont="1" applyFill="1" applyBorder="1" applyAlignment="1">
      <alignment vertical="center"/>
      <protection/>
    </xf>
    <xf numFmtId="0" fontId="52" fillId="0" borderId="0" xfId="479" applyFont="1" applyFill="1" applyBorder="1" applyAlignment="1">
      <alignment vertical="center"/>
      <protection/>
    </xf>
    <xf numFmtId="0" fontId="52" fillId="0" borderId="0" xfId="479" applyFont="1" applyFill="1" applyBorder="1" applyAlignment="1">
      <alignment horizontal="right" vertical="center"/>
      <protection/>
    </xf>
    <xf numFmtId="0" fontId="52" fillId="0" borderId="36" xfId="479" applyFont="1" applyFill="1" applyBorder="1" applyAlignment="1">
      <alignment horizontal="left" vertical="center"/>
      <protection/>
    </xf>
    <xf numFmtId="0" fontId="52" fillId="0" borderId="32" xfId="479" applyFont="1" applyFill="1" applyBorder="1" applyAlignment="1">
      <alignment horizontal="left" vertical="center"/>
      <protection/>
    </xf>
    <xf numFmtId="0" fontId="52" fillId="0" borderId="38" xfId="479" applyFont="1" applyFill="1" applyBorder="1" applyAlignment="1">
      <alignment horizontal="centerContinuous" vertical="center"/>
      <protection/>
    </xf>
    <xf numFmtId="0" fontId="52" fillId="0" borderId="40" xfId="479" applyFont="1" applyFill="1" applyBorder="1" applyAlignment="1">
      <alignment horizontal="centerContinuous" vertical="center" shrinkToFit="1"/>
      <protection/>
    </xf>
    <xf numFmtId="0" fontId="52" fillId="0" borderId="40" xfId="479" applyFont="1" applyFill="1" applyBorder="1" applyAlignment="1">
      <alignment horizontal="centerContinuous" vertical="center"/>
      <protection/>
    </xf>
    <xf numFmtId="0" fontId="52" fillId="0" borderId="24" xfId="479" applyFont="1" applyFill="1" applyBorder="1" applyAlignment="1">
      <alignment horizontal="centerContinuous" vertical="center"/>
      <protection/>
    </xf>
    <xf numFmtId="0" fontId="52" fillId="0" borderId="28" xfId="479" applyFont="1" applyFill="1" applyBorder="1" applyAlignment="1">
      <alignment horizontal="left" vertical="center"/>
      <protection/>
    </xf>
    <xf numFmtId="0" fontId="52" fillId="0" borderId="28" xfId="479" applyFont="1" applyFill="1" applyBorder="1" applyAlignment="1">
      <alignment horizontal="centerContinuous" vertical="center"/>
      <protection/>
    </xf>
    <xf numFmtId="0" fontId="52" fillId="0" borderId="2" xfId="479" applyFont="1" applyFill="1" applyBorder="1" applyAlignment="1">
      <alignment horizontal="centerContinuous" vertical="center"/>
      <protection/>
    </xf>
    <xf numFmtId="0" fontId="52" fillId="0" borderId="27" xfId="479" applyFont="1" applyFill="1" applyBorder="1" applyAlignment="1">
      <alignment horizontal="centerContinuous" vertical="center"/>
      <protection/>
    </xf>
    <xf numFmtId="1" fontId="52" fillId="0" borderId="19" xfId="479" applyNumberFormat="1" applyFont="1" applyFill="1" applyBorder="1" applyAlignment="1" quotePrefix="1">
      <alignment horizontal="center" vertical="center"/>
      <protection/>
    </xf>
    <xf numFmtId="41" fontId="52" fillId="0" borderId="0" xfId="480" applyNumberFormat="1" applyFont="1" applyFill="1" applyBorder="1" applyAlignment="1" applyProtection="1">
      <alignment horizontal="right" vertical="center"/>
      <protection locked="0"/>
    </xf>
    <xf numFmtId="0" fontId="52" fillId="0" borderId="2" xfId="479" applyFont="1" applyFill="1" applyBorder="1" applyAlignment="1" quotePrefix="1">
      <alignment horizontal="center" vertical="center"/>
      <protection/>
    </xf>
    <xf numFmtId="1" fontId="57" fillId="0" borderId="19" xfId="479" applyNumberFormat="1" applyFont="1" applyFill="1" applyBorder="1" applyAlignment="1" quotePrefix="1">
      <alignment horizontal="center" vertical="center"/>
      <protection/>
    </xf>
    <xf numFmtId="41" fontId="57" fillId="0" borderId="0" xfId="480" applyNumberFormat="1" applyFont="1" applyFill="1" applyBorder="1" applyAlignment="1" applyProtection="1">
      <alignment horizontal="right" vertical="center"/>
      <protection locked="0"/>
    </xf>
    <xf numFmtId="0" fontId="57" fillId="0" borderId="2" xfId="479" applyFont="1" applyFill="1" applyBorder="1" applyAlignment="1" quotePrefix="1">
      <alignment horizontal="center" vertical="center"/>
      <protection/>
    </xf>
    <xf numFmtId="0" fontId="57" fillId="0" borderId="0" xfId="479" applyFont="1" applyFill="1" applyBorder="1" applyAlignment="1">
      <alignment vertical="center"/>
      <protection/>
    </xf>
    <xf numFmtId="0" fontId="8" fillId="0" borderId="19" xfId="491" applyFont="1" applyFill="1" applyBorder="1" applyAlignment="1">
      <alignment horizontal="center" vertical="center"/>
    </xf>
    <xf numFmtId="3" fontId="8" fillId="0" borderId="0" xfId="491" applyNumberFormat="1" applyFont="1" applyFill="1" applyBorder="1" applyAlignment="1" applyProtection="1">
      <alignment horizontal="right" vertical="center"/>
      <protection locked="0"/>
    </xf>
    <xf numFmtId="0" fontId="8" fillId="0" borderId="2" xfId="431" applyNumberFormat="1" applyFont="1" applyFill="1" applyBorder="1" applyAlignment="1">
      <alignment horizontal="right" vertical="center" shrinkToFit="1"/>
      <protection/>
    </xf>
    <xf numFmtId="0" fontId="8" fillId="0" borderId="29" xfId="491" applyFont="1" applyFill="1" applyBorder="1" applyAlignment="1">
      <alignment horizontal="center" vertical="center"/>
    </xf>
    <xf numFmtId="3" fontId="8" fillId="0" borderId="6" xfId="491" applyNumberFormat="1" applyFont="1" applyFill="1" applyBorder="1" applyAlignment="1" applyProtection="1">
      <alignment horizontal="right" vertical="center"/>
      <protection locked="0"/>
    </xf>
    <xf numFmtId="0" fontId="8" fillId="0" borderId="30" xfId="431" applyNumberFormat="1" applyFont="1" applyFill="1" applyBorder="1" applyAlignment="1">
      <alignment horizontal="right" vertical="center" shrinkToFit="1"/>
      <protection/>
    </xf>
    <xf numFmtId="0" fontId="11" fillId="0" borderId="0" xfId="479" applyFont="1" applyFill="1" applyAlignment="1">
      <alignment vertical="center"/>
      <protection/>
    </xf>
    <xf numFmtId="0" fontId="11" fillId="0" borderId="0" xfId="479" applyFont="1" applyFill="1" applyBorder="1" applyAlignment="1">
      <alignment vertical="center"/>
      <protection/>
    </xf>
    <xf numFmtId="0" fontId="7" fillId="0" borderId="0" xfId="479" applyFont="1" applyFill="1" applyAlignment="1">
      <alignment vertical="center"/>
      <protection/>
    </xf>
    <xf numFmtId="0" fontId="7" fillId="0" borderId="0" xfId="479" applyFont="1" applyFill="1" applyBorder="1" applyAlignment="1">
      <alignment vertical="center"/>
      <protection/>
    </xf>
    <xf numFmtId="0" fontId="7" fillId="0" borderId="0" xfId="479" applyFont="1" applyFill="1" applyBorder="1" applyAlignment="1">
      <alignment horizontal="right" vertical="center"/>
      <protection/>
    </xf>
    <xf numFmtId="0" fontId="7" fillId="0" borderId="0" xfId="485" applyFont="1" applyFill="1" applyAlignment="1">
      <alignment vertical="center"/>
    </xf>
    <xf numFmtId="0" fontId="7" fillId="0" borderId="0" xfId="485" applyFont="1" applyFill="1" applyBorder="1" applyAlignment="1">
      <alignment vertical="center"/>
    </xf>
    <xf numFmtId="0" fontId="7" fillId="0" borderId="0" xfId="485" applyFont="1" applyFill="1" applyBorder="1" applyAlignment="1">
      <alignment horizontal="right" vertical="center"/>
    </xf>
    <xf numFmtId="0" fontId="51" fillId="0" borderId="0" xfId="485" applyFont="1" applyFill="1" applyBorder="1" applyAlignment="1">
      <alignment horizontal="left" vertical="center"/>
    </xf>
    <xf numFmtId="0" fontId="51" fillId="0" borderId="0" xfId="485" applyFont="1" applyFill="1" applyBorder="1" applyAlignment="1">
      <alignment vertical="center"/>
    </xf>
    <xf numFmtId="0" fontId="51" fillId="0" borderId="0" xfId="485" applyFont="1" applyFill="1" applyBorder="1" applyAlignment="1">
      <alignment horizontal="right" vertical="center"/>
    </xf>
    <xf numFmtId="3" fontId="7" fillId="0" borderId="0" xfId="489" applyNumberFormat="1" applyFont="1" applyFill="1" applyAlignment="1">
      <alignment vertical="center"/>
      <protection/>
    </xf>
    <xf numFmtId="3" fontId="7" fillId="0" borderId="0" xfId="483" applyNumberFormat="1" applyFont="1" applyFill="1" applyAlignment="1">
      <alignment vertical="center"/>
      <protection/>
    </xf>
    <xf numFmtId="3" fontId="7" fillId="0" borderId="0" xfId="483" applyNumberFormat="1" applyFont="1" applyFill="1" applyBorder="1" applyAlignment="1">
      <alignment vertical="center"/>
      <protection/>
    </xf>
    <xf numFmtId="3" fontId="7" fillId="0" borderId="0" xfId="485" applyNumberFormat="1" applyFont="1" applyFill="1" applyBorder="1" applyAlignment="1">
      <alignment horizontal="right" vertical="center"/>
    </xf>
    <xf numFmtId="3" fontId="7" fillId="0" borderId="0" xfId="483" applyNumberFormat="1" applyFont="1" applyFill="1" applyBorder="1" applyAlignment="1">
      <alignment horizontal="right" vertical="center"/>
      <protection/>
    </xf>
    <xf numFmtId="3" fontId="7" fillId="0" borderId="0" xfId="483" applyNumberFormat="1" applyFont="1" applyFill="1" applyBorder="1" applyAlignment="1">
      <alignment horizontal="left" vertical="center"/>
      <protection/>
    </xf>
    <xf numFmtId="0" fontId="7" fillId="0" borderId="0" xfId="481" applyFont="1" applyFill="1" applyAlignment="1">
      <alignment vertical="center"/>
    </xf>
    <xf numFmtId="0" fontId="7" fillId="0" borderId="0" xfId="481" applyFont="1" applyFill="1" applyBorder="1" applyAlignment="1">
      <alignment vertical="center"/>
    </xf>
    <xf numFmtId="0" fontId="7" fillId="0" borderId="0" xfId="481" applyFont="1" applyFill="1" applyBorder="1" applyAlignment="1">
      <alignment horizontal="right" vertical="center"/>
    </xf>
    <xf numFmtId="0" fontId="7" fillId="0" borderId="0" xfId="481" applyFont="1" applyFill="1" applyBorder="1" applyAlignment="1">
      <alignment horizontal="left" vertical="center"/>
    </xf>
    <xf numFmtId="0" fontId="7" fillId="0" borderId="0" xfId="482" applyFont="1" applyFill="1" applyAlignment="1">
      <alignment vertical="center"/>
    </xf>
    <xf numFmtId="1" fontId="7" fillId="0" borderId="0" xfId="482" applyNumberFormat="1" applyFont="1" applyFill="1" applyBorder="1" applyAlignment="1">
      <alignment vertical="center"/>
    </xf>
    <xf numFmtId="1" fontId="108" fillId="0" borderId="19" xfId="482" applyNumberFormat="1" applyFont="1" applyFill="1" applyBorder="1" applyAlignment="1">
      <alignment horizontal="center" vertical="center" wrapText="1" shrinkToFit="1"/>
    </xf>
    <xf numFmtId="0" fontId="6" fillId="0" borderId="0" xfId="435" applyFont="1" applyFill="1" applyAlignment="1">
      <alignment vertical="center"/>
    </xf>
    <xf numFmtId="0" fontId="6" fillId="0" borderId="0" xfId="435" applyFont="1" applyFill="1" applyBorder="1" applyAlignment="1">
      <alignment vertical="center"/>
    </xf>
    <xf numFmtId="0" fontId="6" fillId="0" borderId="0" xfId="435" applyFont="1" applyFill="1" applyBorder="1" applyAlignment="1">
      <alignment vertical="center" shrinkToFit="1"/>
    </xf>
    <xf numFmtId="0" fontId="6" fillId="0" borderId="0" xfId="435" applyFont="1" applyFill="1" applyBorder="1" applyAlignment="1">
      <alignment horizontal="right" vertical="center"/>
    </xf>
    <xf numFmtId="0" fontId="8" fillId="0" borderId="0" xfId="435" applyFont="1" applyFill="1" applyAlignment="1">
      <alignment vertical="center"/>
    </xf>
    <xf numFmtId="0" fontId="8" fillId="0" borderId="0" xfId="435" applyFont="1" applyFill="1" applyBorder="1" applyAlignment="1">
      <alignment vertical="center"/>
    </xf>
    <xf numFmtId="0" fontId="8" fillId="0" borderId="0" xfId="435" applyFont="1" applyFill="1" applyBorder="1" applyAlignment="1">
      <alignment vertical="center" shrinkToFit="1"/>
    </xf>
    <xf numFmtId="0" fontId="54" fillId="0" borderId="0" xfId="435" applyFont="1" applyFill="1" applyBorder="1" applyAlignment="1">
      <alignment vertical="center"/>
    </xf>
    <xf numFmtId="0" fontId="8" fillId="0" borderId="0" xfId="435" applyFont="1" applyFill="1" applyAlignment="1">
      <alignment horizontal="centerContinuous" vertical="center"/>
    </xf>
    <xf numFmtId="0" fontId="8" fillId="0" borderId="0" xfId="435" applyFont="1" applyFill="1" applyBorder="1" applyAlignment="1">
      <alignment horizontal="centerContinuous" vertical="center"/>
    </xf>
    <xf numFmtId="0" fontId="8" fillId="0" borderId="0" xfId="435" applyFont="1" applyFill="1" applyBorder="1" applyAlignment="1">
      <alignment horizontal="centerContinuous" vertical="center" shrinkToFit="1"/>
    </xf>
    <xf numFmtId="0" fontId="52" fillId="0" borderId="0" xfId="435" applyFont="1" applyFill="1" applyBorder="1" applyAlignment="1">
      <alignment vertical="center"/>
    </xf>
    <xf numFmtId="0" fontId="52" fillId="0" borderId="0" xfId="435" applyFont="1" applyFill="1" applyBorder="1" applyAlignment="1">
      <alignment vertical="center" shrinkToFit="1"/>
    </xf>
    <xf numFmtId="0" fontId="52" fillId="0" borderId="0" xfId="435" applyFont="1" applyFill="1" applyBorder="1" applyAlignment="1">
      <alignment horizontal="right" vertical="center"/>
    </xf>
    <xf numFmtId="0" fontId="126" fillId="0" borderId="31" xfId="435" applyFont="1" applyFill="1" applyBorder="1" applyAlignment="1">
      <alignment horizontal="centerContinuous" vertical="center" shrinkToFit="1"/>
    </xf>
    <xf numFmtId="0" fontId="126" fillId="0" borderId="36" xfId="435" applyFont="1" applyFill="1" applyBorder="1" applyAlignment="1">
      <alignment horizontal="centerContinuous" vertical="center" shrinkToFit="1"/>
    </xf>
    <xf numFmtId="0" fontId="126" fillId="0" borderId="32" xfId="435" applyFont="1" applyFill="1" applyBorder="1" applyAlignment="1">
      <alignment horizontal="centerContinuous" vertical="center" shrinkToFit="1"/>
    </xf>
    <xf numFmtId="0" fontId="129" fillId="0" borderId="36" xfId="435" applyFont="1" applyFill="1" applyBorder="1" applyAlignment="1">
      <alignment horizontal="center" vertical="center"/>
    </xf>
    <xf numFmtId="0" fontId="126" fillId="0" borderId="22" xfId="435" applyFont="1" applyFill="1" applyBorder="1" applyAlignment="1">
      <alignment horizontal="centerContinuous" vertical="center" wrapText="1" shrinkToFit="1"/>
    </xf>
    <xf numFmtId="0" fontId="126" fillId="0" borderId="20" xfId="435" applyFont="1" applyFill="1" applyBorder="1" applyAlignment="1">
      <alignment horizontal="centerContinuous" vertical="center" wrapText="1" shrinkToFit="1"/>
    </xf>
    <xf numFmtId="0" fontId="126" fillId="0" borderId="21" xfId="435" applyFont="1" applyFill="1" applyBorder="1" applyAlignment="1">
      <alignment horizontal="centerContinuous" vertical="center" wrapText="1" shrinkToFit="1"/>
    </xf>
    <xf numFmtId="0" fontId="126" fillId="0" borderId="20" xfId="435" applyFont="1" applyFill="1" applyBorder="1" applyAlignment="1">
      <alignment horizontal="centerContinuous" vertical="center" shrinkToFit="1"/>
    </xf>
    <xf numFmtId="0" fontId="126" fillId="0" borderId="21" xfId="435" applyFont="1" applyFill="1" applyBorder="1" applyAlignment="1">
      <alignment horizontal="centerContinuous" vertical="center" shrinkToFit="1"/>
    </xf>
    <xf numFmtId="0" fontId="126" fillId="0" borderId="0" xfId="435" applyFont="1" applyFill="1" applyBorder="1" applyAlignment="1">
      <alignment horizontal="centerContinuous" vertical="center"/>
    </xf>
    <xf numFmtId="0" fontId="126" fillId="0" borderId="19" xfId="435" applyFont="1" applyFill="1" applyBorder="1" applyAlignment="1">
      <alignment horizontal="centerContinuous" vertical="center" shrinkToFit="1"/>
    </xf>
    <xf numFmtId="0" fontId="126" fillId="0" borderId="2" xfId="435" applyFont="1" applyFill="1" applyBorder="1" applyAlignment="1">
      <alignment horizontal="centerContinuous" vertical="center" shrinkToFit="1"/>
    </xf>
    <xf numFmtId="0" fontId="126" fillId="0" borderId="24" xfId="435" applyFont="1" applyFill="1" applyBorder="1" applyAlignment="1">
      <alignment horizontal="centerContinuous" vertical="center" shrinkToFit="1"/>
    </xf>
    <xf numFmtId="0" fontId="126" fillId="0" borderId="0" xfId="435" applyFont="1" applyFill="1" applyBorder="1" applyAlignment="1">
      <alignment horizontal="center" vertical="center"/>
    </xf>
    <xf numFmtId="0" fontId="126" fillId="0" borderId="22" xfId="435" applyFont="1" applyFill="1" applyBorder="1" applyAlignment="1">
      <alignment horizontal="centerContinuous" vertical="center" shrinkToFit="1"/>
    </xf>
    <xf numFmtId="0" fontId="126" fillId="0" borderId="27" xfId="435" applyFont="1" applyFill="1" applyBorder="1" applyAlignment="1">
      <alignment horizontal="centerContinuous" vertical="center" shrinkToFit="1"/>
    </xf>
    <xf numFmtId="0" fontId="126" fillId="0" borderId="20" xfId="435" applyFont="1" applyFill="1" applyBorder="1" applyAlignment="1">
      <alignment horizontal="center" vertical="center"/>
    </xf>
    <xf numFmtId="0" fontId="126" fillId="0" borderId="19" xfId="435" applyFont="1" applyFill="1" applyBorder="1" applyAlignment="1" quotePrefix="1">
      <alignment horizontal="centerContinuous" vertical="center" shrinkToFit="1"/>
    </xf>
    <xf numFmtId="41" fontId="128" fillId="0" borderId="0" xfId="431" applyNumberFormat="1" applyFont="1" applyFill="1" applyBorder="1" applyAlignment="1">
      <alignment horizontal="right" vertical="center" shrinkToFit="1"/>
      <protection/>
    </xf>
    <xf numFmtId="41" fontId="128" fillId="0" borderId="0" xfId="431" applyNumberFormat="1" applyFont="1" applyFill="1" applyBorder="1" applyAlignment="1" applyProtection="1">
      <alignment horizontal="right" vertical="center" shrinkToFit="1"/>
      <protection locked="0"/>
    </xf>
    <xf numFmtId="183" fontId="128" fillId="0" borderId="0" xfId="431" applyNumberFormat="1" applyFont="1" applyFill="1" applyBorder="1" applyAlignment="1" applyProtection="1">
      <alignment horizontal="right" vertical="center" shrinkToFit="1"/>
      <protection locked="0"/>
    </xf>
    <xf numFmtId="0" fontId="128" fillId="0" borderId="0" xfId="435" applyFont="1" applyFill="1" applyBorder="1" applyAlignment="1">
      <alignment vertical="center" shrinkToFit="1"/>
    </xf>
    <xf numFmtId="41" fontId="128" fillId="0" borderId="0" xfId="357" applyFont="1" applyFill="1" applyBorder="1" applyAlignment="1">
      <alignment vertical="center"/>
    </xf>
    <xf numFmtId="0" fontId="126" fillId="0" borderId="2" xfId="435" applyFont="1" applyFill="1" applyBorder="1" applyAlignment="1" quotePrefix="1">
      <alignment horizontal="centerContinuous" vertical="center" shrinkToFit="1"/>
    </xf>
    <xf numFmtId="41" fontId="131" fillId="0" borderId="0" xfId="431" applyNumberFormat="1" applyFont="1" applyFill="1" applyBorder="1" applyAlignment="1" applyProtection="1">
      <alignment horizontal="right" vertical="center" shrinkToFit="1"/>
      <protection locked="0"/>
    </xf>
    <xf numFmtId="183" fontId="131" fillId="0" borderId="0" xfId="431" applyNumberFormat="1" applyFont="1" applyFill="1" applyBorder="1" applyAlignment="1" applyProtection="1">
      <alignment horizontal="right" vertical="center" shrinkToFit="1"/>
      <protection locked="0"/>
    </xf>
    <xf numFmtId="41" fontId="131" fillId="0" borderId="19" xfId="431" applyNumberFormat="1" applyFont="1" applyFill="1" applyBorder="1" applyAlignment="1" applyProtection="1">
      <alignment horizontal="right" vertical="center" shrinkToFit="1"/>
      <protection locked="0"/>
    </xf>
    <xf numFmtId="0" fontId="57" fillId="0" borderId="0" xfId="435" applyFont="1" applyFill="1" applyBorder="1" applyAlignment="1">
      <alignment vertical="center" shrinkToFit="1"/>
    </xf>
    <xf numFmtId="0" fontId="52" fillId="0" borderId="29" xfId="435" applyFont="1" applyFill="1" applyBorder="1" applyAlignment="1">
      <alignment vertical="center" shrinkToFit="1"/>
    </xf>
    <xf numFmtId="41" fontId="52" fillId="0" borderId="6" xfId="435" applyNumberFormat="1" applyFont="1" applyFill="1" applyBorder="1" applyAlignment="1">
      <alignment vertical="center" shrinkToFit="1"/>
    </xf>
    <xf numFmtId="0" fontId="52" fillId="0" borderId="6" xfId="435" applyFont="1" applyFill="1" applyBorder="1" applyAlignment="1">
      <alignment vertical="center" shrinkToFit="1"/>
    </xf>
    <xf numFmtId="0" fontId="52" fillId="0" borderId="30" xfId="435" applyFont="1" applyFill="1" applyBorder="1" applyAlignment="1">
      <alignment vertical="center" shrinkToFit="1"/>
    </xf>
    <xf numFmtId="41" fontId="52" fillId="0" borderId="0" xfId="435" applyNumberFormat="1" applyFont="1" applyFill="1" applyBorder="1" applyAlignment="1">
      <alignment vertical="center" shrinkToFit="1"/>
    </xf>
    <xf numFmtId="0" fontId="8" fillId="0" borderId="0" xfId="485" applyFont="1" applyFill="1" applyAlignment="1">
      <alignment vertical="center" shrinkToFit="1"/>
    </xf>
    <xf numFmtId="0" fontId="8" fillId="0" borderId="0" xfId="485" applyFont="1" applyFill="1" applyBorder="1" applyAlignment="1">
      <alignment vertical="center" shrinkToFit="1"/>
    </xf>
    <xf numFmtId="0" fontId="11" fillId="0" borderId="0" xfId="435" applyFont="1" applyFill="1" applyAlignment="1">
      <alignment vertical="center"/>
    </xf>
    <xf numFmtId="0" fontId="11" fillId="0" borderId="0" xfId="435" applyFont="1" applyFill="1" applyBorder="1" applyAlignment="1">
      <alignment vertical="center"/>
    </xf>
    <xf numFmtId="0" fontId="11" fillId="0" borderId="0" xfId="435" applyFont="1" applyFill="1" applyBorder="1" applyAlignment="1">
      <alignment vertical="center" shrinkToFit="1"/>
    </xf>
    <xf numFmtId="0" fontId="127" fillId="0" borderId="19" xfId="436" applyFont="1" applyFill="1" applyBorder="1" applyAlignment="1" quotePrefix="1">
      <alignment horizontal="centerContinuous" vertical="center" shrinkToFit="1"/>
    </xf>
    <xf numFmtId="0" fontId="127" fillId="0" borderId="2" xfId="436" applyFont="1" applyFill="1" applyBorder="1" applyAlignment="1" quotePrefix="1">
      <alignment horizontal="centerContinuous" vertical="center" shrinkToFit="1"/>
    </xf>
    <xf numFmtId="0" fontId="57" fillId="0" borderId="0" xfId="436" applyFont="1" applyFill="1" applyBorder="1" applyAlignment="1">
      <alignment vertical="center" shrinkToFit="1"/>
    </xf>
    <xf numFmtId="41" fontId="128" fillId="0" borderId="0" xfId="357" applyFont="1" applyFill="1" applyBorder="1" applyAlignment="1">
      <alignment vertical="center" shrinkToFit="1"/>
    </xf>
    <xf numFmtId="41" fontId="131" fillId="0" borderId="0" xfId="357" applyFont="1" applyFill="1" applyBorder="1" applyAlignment="1" applyProtection="1">
      <alignment horizontal="right" vertical="center" shrinkToFit="1"/>
      <protection locked="0"/>
    </xf>
    <xf numFmtId="183" fontId="128" fillId="0" borderId="0" xfId="357" applyNumberFormat="1" applyFont="1" applyFill="1" applyBorder="1" applyAlignment="1">
      <alignment vertical="center" shrinkToFit="1"/>
    </xf>
    <xf numFmtId="183" fontId="131" fillId="0" borderId="0" xfId="357" applyNumberFormat="1" applyFont="1" applyFill="1" applyBorder="1" applyAlignment="1" applyProtection="1">
      <alignment horizontal="right" vertical="center" shrinkToFit="1"/>
      <protection locked="0"/>
    </xf>
    <xf numFmtId="0" fontId="127" fillId="0" borderId="19" xfId="432" applyNumberFormat="1" applyFont="1" applyFill="1" applyBorder="1" applyAlignment="1" quotePrefix="1">
      <alignment horizontal="center" vertical="center"/>
      <protection/>
    </xf>
    <xf numFmtId="41" fontId="127" fillId="0" borderId="0" xfId="432" applyNumberFormat="1" applyFont="1" applyFill="1" applyBorder="1" applyAlignment="1" applyProtection="1">
      <alignment vertical="center" shrinkToFit="1"/>
      <protection locked="0"/>
    </xf>
    <xf numFmtId="41" fontId="127" fillId="0" borderId="0" xfId="432" applyNumberFormat="1" applyFont="1" applyFill="1" applyBorder="1" applyAlignment="1" applyProtection="1">
      <alignment vertical="center"/>
      <protection locked="0"/>
    </xf>
    <xf numFmtId="0" fontId="127" fillId="0" borderId="2" xfId="432" applyNumberFormat="1" applyFont="1" applyFill="1" applyBorder="1" applyAlignment="1" quotePrefix="1">
      <alignment horizontal="center" vertical="center" shrinkToFit="1"/>
      <protection/>
    </xf>
    <xf numFmtId="41" fontId="127" fillId="0" borderId="0" xfId="432" applyNumberFormat="1" applyFont="1" applyFill="1" applyBorder="1" applyAlignment="1">
      <alignment horizontal="center" vertical="center"/>
      <protection/>
    </xf>
    <xf numFmtId="186" fontId="127" fillId="0" borderId="0" xfId="432" applyNumberFormat="1" applyFont="1" applyFill="1" applyBorder="1" applyAlignment="1" applyProtection="1">
      <alignment vertical="center"/>
      <protection locked="0"/>
    </xf>
    <xf numFmtId="0" fontId="127" fillId="0" borderId="2" xfId="432" applyNumberFormat="1" applyFont="1" applyFill="1" applyBorder="1" applyAlignment="1" applyProtection="1" quotePrefix="1">
      <alignment horizontal="center" vertical="center" shrinkToFit="1"/>
      <protection locked="0"/>
    </xf>
    <xf numFmtId="1" fontId="127" fillId="0" borderId="29" xfId="432" applyNumberFormat="1" applyFont="1" applyFill="1" applyBorder="1" applyAlignment="1" quotePrefix="1">
      <alignment horizontal="center" vertical="center"/>
      <protection/>
    </xf>
    <xf numFmtId="41" fontId="127" fillId="0" borderId="6" xfId="432" applyNumberFormat="1" applyFont="1" applyFill="1" applyBorder="1" applyAlignment="1">
      <alignment horizontal="right" vertical="center"/>
      <protection/>
    </xf>
    <xf numFmtId="186" fontId="127" fillId="0" borderId="6" xfId="432" applyNumberFormat="1" applyFont="1" applyFill="1" applyBorder="1" applyAlignment="1">
      <alignment horizontal="right" vertical="center"/>
      <protection/>
    </xf>
    <xf numFmtId="1" fontId="127" fillId="0" borderId="30" xfId="432" applyNumberFormat="1" applyFont="1" applyFill="1" applyBorder="1" applyAlignment="1" quotePrefix="1">
      <alignment horizontal="center" vertical="center"/>
      <protection/>
    </xf>
    <xf numFmtId="1" fontId="112" fillId="0" borderId="0" xfId="464" applyNumberFormat="1" applyFont="1" applyFill="1" applyBorder="1" applyAlignment="1">
      <alignment vertical="center"/>
      <protection/>
    </xf>
    <xf numFmtId="186" fontId="127" fillId="0" borderId="6" xfId="432" applyNumberFormat="1" applyFont="1" applyFill="1" applyBorder="1" applyAlignment="1" applyProtection="1">
      <alignment horizontal="right" vertical="center"/>
      <protection locked="0"/>
    </xf>
    <xf numFmtId="185" fontId="131" fillId="0" borderId="0" xfId="431" applyNumberFormat="1" applyFont="1" applyFill="1" applyBorder="1" applyAlignment="1" applyProtection="1">
      <alignment horizontal="right" vertical="center"/>
      <protection locked="0"/>
    </xf>
    <xf numFmtId="41" fontId="126" fillId="0" borderId="28" xfId="0" applyNumberFormat="1" applyFont="1" applyFill="1" applyBorder="1" applyAlignment="1" applyProtection="1">
      <alignment horizontal="center" vertical="center" wrapText="1"/>
      <protection locked="0"/>
    </xf>
    <xf numFmtId="41" fontId="126" fillId="0" borderId="28" xfId="0" applyNumberFormat="1" applyFont="1" applyFill="1" applyBorder="1" applyAlignment="1" applyProtection="1">
      <alignment horizontal="center" vertical="center" wrapText="1"/>
      <protection locked="0"/>
    </xf>
    <xf numFmtId="0" fontId="126" fillId="0" borderId="25" xfId="431" applyFont="1" applyFill="1" applyBorder="1" applyAlignment="1">
      <alignment horizontal="center" vertical="center" shrinkToFit="1"/>
      <protection/>
    </xf>
    <xf numFmtId="0" fontId="126" fillId="0" borderId="25" xfId="431" applyFont="1" applyFill="1" applyBorder="1" applyAlignment="1">
      <alignment horizontal="center" vertical="center"/>
      <protection/>
    </xf>
    <xf numFmtId="0" fontId="126" fillId="0" borderId="31" xfId="431" applyFont="1" applyFill="1" applyBorder="1" applyAlignment="1">
      <alignment horizontal="center" vertical="center"/>
      <protection/>
    </xf>
    <xf numFmtId="0" fontId="126" fillId="0" borderId="36" xfId="431" applyFont="1" applyFill="1" applyBorder="1" applyAlignment="1">
      <alignment horizontal="center" vertical="center"/>
      <protection/>
    </xf>
    <xf numFmtId="0" fontId="129" fillId="0" borderId="25" xfId="431" applyFont="1" applyFill="1" applyBorder="1" applyAlignment="1">
      <alignment horizontal="center" vertical="center"/>
      <protection/>
    </xf>
    <xf numFmtId="0" fontId="126" fillId="0" borderId="26" xfId="431" applyFont="1" applyFill="1" applyBorder="1" applyAlignment="1">
      <alignment horizontal="center" vertical="center"/>
      <protection/>
    </xf>
    <xf numFmtId="0" fontId="126" fillId="0" borderId="23" xfId="485" applyFont="1" applyFill="1" applyBorder="1" applyAlignment="1">
      <alignment horizontal="center" vertical="center"/>
    </xf>
    <xf numFmtId="0" fontId="126" fillId="0" borderId="24" xfId="0" applyNumberFormat="1" applyFont="1" applyFill="1" applyBorder="1" applyAlignment="1" applyProtection="1">
      <alignment horizontal="center" vertical="center" wrapText="1"/>
      <protection locked="0"/>
    </xf>
    <xf numFmtId="41" fontId="126" fillId="0" borderId="28" xfId="0" applyNumberFormat="1" applyFont="1" applyFill="1" applyBorder="1" applyAlignment="1" applyProtection="1">
      <alignment horizontal="right" vertical="center" wrapText="1"/>
      <protection locked="0"/>
    </xf>
    <xf numFmtId="0" fontId="126" fillId="0" borderId="28" xfId="0" applyNumberFormat="1" applyFont="1" applyFill="1" applyBorder="1" applyAlignment="1" applyProtection="1">
      <alignment horizontal="center" vertical="center" wrapText="1"/>
      <protection locked="0"/>
    </xf>
    <xf numFmtId="0" fontId="127" fillId="0" borderId="28" xfId="0" applyNumberFormat="1" applyFont="1" applyFill="1" applyBorder="1" applyAlignment="1" applyProtection="1">
      <alignment horizontal="center" vertical="center"/>
      <protection locked="0"/>
    </xf>
    <xf numFmtId="41" fontId="127" fillId="0" borderId="28" xfId="0" applyNumberFormat="1" applyFont="1" applyFill="1" applyBorder="1" applyAlignment="1" applyProtection="1">
      <alignment horizontal="right" vertical="center" wrapText="1"/>
      <protection locked="0"/>
    </xf>
    <xf numFmtId="0" fontId="109" fillId="0" borderId="33" xfId="481" applyFont="1" applyFill="1" applyBorder="1" applyAlignment="1">
      <alignment horizontal="centerContinuous" vertical="center" wrapText="1"/>
    </xf>
    <xf numFmtId="41" fontId="126" fillId="0" borderId="26" xfId="358" applyFont="1" applyFill="1" applyBorder="1" applyAlignment="1" applyProtection="1">
      <alignment horizontal="right" vertical="center"/>
      <protection locked="0"/>
    </xf>
    <xf numFmtId="0" fontId="103" fillId="0" borderId="25" xfId="431" applyFont="1" applyFill="1" applyBorder="1" applyAlignment="1">
      <alignment horizontal="center" vertical="center"/>
      <protection/>
    </xf>
    <xf numFmtId="0" fontId="127" fillId="0" borderId="0" xfId="431" applyFont="1" applyFill="1" applyBorder="1" applyAlignment="1">
      <alignment vertical="center" shrinkToFit="1"/>
      <protection/>
    </xf>
    <xf numFmtId="0" fontId="126" fillId="0" borderId="0" xfId="431" applyFont="1" applyFill="1" applyAlignment="1">
      <alignment shrinkToFit="1"/>
      <protection/>
    </xf>
    <xf numFmtId="0" fontId="127" fillId="0" borderId="0" xfId="431" applyFont="1" applyFill="1" applyAlignment="1">
      <alignment shrinkToFit="1"/>
      <protection/>
    </xf>
    <xf numFmtId="0" fontId="104" fillId="0" borderId="31" xfId="431" applyFont="1" applyFill="1" applyBorder="1" applyAlignment="1">
      <alignment horizontal="centerContinuous" vertical="center"/>
      <protection/>
    </xf>
    <xf numFmtId="0" fontId="104" fillId="0" borderId="4" xfId="431" applyFont="1" applyFill="1" applyBorder="1" applyAlignment="1">
      <alignment horizontal="centerContinuous" vertical="center"/>
      <protection/>
    </xf>
    <xf numFmtId="0" fontId="104" fillId="0" borderId="23" xfId="431" applyFont="1" applyFill="1" applyBorder="1" applyAlignment="1">
      <alignment horizontal="centerContinuous" vertical="center"/>
      <protection/>
    </xf>
    <xf numFmtId="0" fontId="104" fillId="0" borderId="25" xfId="431" applyFont="1" applyFill="1" applyBorder="1" applyAlignment="1">
      <alignment horizontal="centerContinuous" vertical="center"/>
      <protection/>
    </xf>
    <xf numFmtId="0" fontId="126" fillId="0" borderId="27" xfId="431" applyFont="1" applyFill="1" applyBorder="1" applyAlignment="1" quotePrefix="1">
      <alignment horizontal="center" vertical="center" shrinkToFit="1"/>
      <protection/>
    </xf>
    <xf numFmtId="0" fontId="126" fillId="0" borderId="22" xfId="431" applyFont="1" applyFill="1" applyBorder="1" applyAlignment="1" quotePrefix="1">
      <alignment horizontal="center" vertical="center" shrinkToFit="1"/>
      <protection/>
    </xf>
    <xf numFmtId="0" fontId="126" fillId="0" borderId="0" xfId="431" applyFont="1" applyFill="1" applyBorder="1" applyAlignment="1">
      <alignment vertical="center"/>
      <protection/>
    </xf>
    <xf numFmtId="0" fontId="126" fillId="0" borderId="0" xfId="431" applyFont="1" applyFill="1" applyBorder="1" applyAlignment="1">
      <alignment vertical="center" shrinkToFit="1"/>
      <protection/>
    </xf>
    <xf numFmtId="179" fontId="126" fillId="0" borderId="2" xfId="430" applyNumberFormat="1" applyFont="1" applyFill="1" applyBorder="1" applyAlignment="1">
      <alignment horizontal="center" vertical="center"/>
      <protection/>
    </xf>
    <xf numFmtId="179" fontId="126" fillId="0" borderId="0" xfId="430" applyNumberFormat="1" applyFont="1" applyFill="1" applyBorder="1" applyAlignment="1">
      <alignment horizontal="center" vertical="center"/>
      <protection/>
    </xf>
    <xf numFmtId="179" fontId="126" fillId="0" borderId="19" xfId="430" applyNumberFormat="1" applyFont="1" applyFill="1" applyBorder="1" applyAlignment="1">
      <alignment horizontal="center" vertical="center"/>
      <protection/>
    </xf>
    <xf numFmtId="41" fontId="127" fillId="0" borderId="0" xfId="0" applyNumberFormat="1" applyFont="1" applyFill="1" applyBorder="1" applyAlignment="1">
      <alignment horizontal="right" vertical="center"/>
    </xf>
    <xf numFmtId="49" fontId="104" fillId="0" borderId="38" xfId="489" applyNumberFormat="1" applyFont="1" applyFill="1" applyBorder="1" applyAlignment="1">
      <alignment horizontal="center" vertical="center"/>
      <protection/>
    </xf>
    <xf numFmtId="49" fontId="126" fillId="0" borderId="28" xfId="489" applyNumberFormat="1" applyFont="1" applyFill="1" applyBorder="1" applyAlignment="1">
      <alignment horizontal="center" vertical="center"/>
      <protection/>
    </xf>
    <xf numFmtId="49" fontId="126" fillId="0" borderId="28" xfId="489" applyNumberFormat="1" applyFont="1" applyFill="1" applyBorder="1" applyAlignment="1">
      <alignment horizontal="center" vertical="center" wrapText="1"/>
      <protection/>
    </xf>
    <xf numFmtId="49" fontId="126" fillId="0" borderId="27" xfId="489" applyNumberFormat="1" applyFont="1" applyFill="1" applyBorder="1" applyAlignment="1">
      <alignment horizontal="center" vertical="center" wrapText="1"/>
      <protection/>
    </xf>
    <xf numFmtId="49" fontId="126" fillId="0" borderId="24" xfId="489" applyNumberFormat="1" applyFont="1" applyFill="1" applyBorder="1" applyAlignment="1">
      <alignment horizontal="center" vertical="center"/>
      <protection/>
    </xf>
    <xf numFmtId="49" fontId="104" fillId="0" borderId="33" xfId="489" applyNumberFormat="1" applyFont="1" applyFill="1" applyBorder="1" applyAlignment="1">
      <alignment horizontal="center" vertical="center" wrapText="1"/>
      <protection/>
    </xf>
    <xf numFmtId="49" fontId="126" fillId="0" borderId="35" xfId="489" applyNumberFormat="1" applyFont="1" applyFill="1" applyBorder="1" applyAlignment="1">
      <alignment horizontal="center" vertical="center" wrapText="1"/>
      <protection/>
    </xf>
    <xf numFmtId="49" fontId="104" fillId="0" borderId="35" xfId="489" applyNumberFormat="1" applyFont="1" applyFill="1" applyBorder="1" applyAlignment="1">
      <alignment horizontal="center" vertical="center" wrapText="1"/>
      <protection/>
    </xf>
    <xf numFmtId="49" fontId="126" fillId="0" borderId="34" xfId="489" applyNumberFormat="1" applyFont="1" applyFill="1" applyBorder="1" applyAlignment="1">
      <alignment horizontal="center" vertical="center" wrapText="1"/>
      <protection/>
    </xf>
    <xf numFmtId="49" fontId="126" fillId="0" borderId="25" xfId="489" applyNumberFormat="1" applyFont="1" applyFill="1" applyBorder="1" applyAlignment="1">
      <alignment horizontal="center" vertical="center"/>
      <protection/>
    </xf>
    <xf numFmtId="49" fontId="126" fillId="0" borderId="2" xfId="489" applyNumberFormat="1" applyFont="1" applyFill="1" applyBorder="1" applyAlignment="1">
      <alignment horizontal="center" vertical="center"/>
      <protection/>
    </xf>
    <xf numFmtId="0" fontId="54" fillId="0" borderId="0" xfId="489" applyFont="1" applyFill="1" applyAlignment="1">
      <alignment horizontal="center" vertical="center" wrapText="1"/>
      <protection/>
    </xf>
    <xf numFmtId="0" fontId="54" fillId="0" borderId="0" xfId="489" applyFont="1" applyFill="1" applyAlignment="1">
      <alignment horizontal="center" vertical="center"/>
      <protection/>
    </xf>
    <xf numFmtId="49" fontId="129" fillId="0" borderId="32" xfId="489" applyNumberFormat="1" applyFont="1" applyFill="1" applyBorder="1" applyAlignment="1">
      <alignment horizontal="center" vertical="center"/>
      <protection/>
    </xf>
    <xf numFmtId="49" fontId="126" fillId="0" borderId="19" xfId="489" applyNumberFormat="1" applyFont="1" applyFill="1" applyBorder="1" applyAlignment="1">
      <alignment horizontal="center" vertical="center"/>
      <protection/>
    </xf>
    <xf numFmtId="0" fontId="126" fillId="0" borderId="19" xfId="0" applyFont="1" applyFill="1" applyBorder="1" applyAlignment="1">
      <alignment horizontal="center" vertical="center"/>
    </xf>
    <xf numFmtId="0" fontId="126" fillId="0" borderId="21" xfId="0" applyFont="1" applyFill="1" applyBorder="1" applyAlignment="1">
      <alignment horizontal="center" vertical="center"/>
    </xf>
    <xf numFmtId="49" fontId="126" fillId="0" borderId="31" xfId="489" applyNumberFormat="1" applyFont="1" applyFill="1" applyBorder="1" applyAlignment="1">
      <alignment horizontal="center" vertical="center"/>
      <protection/>
    </xf>
    <xf numFmtId="0" fontId="126" fillId="0" borderId="2" xfId="0" applyFont="1" applyFill="1" applyBorder="1" applyAlignment="1">
      <alignment horizontal="center" vertical="center"/>
    </xf>
    <xf numFmtId="0" fontId="126" fillId="0" borderId="22" xfId="0" applyFont="1" applyFill="1" applyBorder="1" applyAlignment="1">
      <alignment horizontal="center" vertical="center"/>
    </xf>
    <xf numFmtId="49" fontId="126" fillId="0" borderId="38" xfId="489" applyNumberFormat="1" applyFont="1" applyFill="1" applyBorder="1" applyAlignment="1">
      <alignment horizontal="center" vertical="center" wrapText="1"/>
      <protection/>
    </xf>
    <xf numFmtId="49" fontId="104" fillId="0" borderId="31" xfId="478" applyNumberFormat="1" applyFont="1" applyFill="1" applyBorder="1" applyAlignment="1" applyProtection="1">
      <alignment horizontal="center" vertical="center"/>
      <protection/>
    </xf>
    <xf numFmtId="49" fontId="126" fillId="0" borderId="35" xfId="478" applyNumberFormat="1" applyFont="1" applyFill="1" applyBorder="1" applyAlignment="1" applyProtection="1">
      <alignment horizontal="center" vertical="center"/>
      <protection/>
    </xf>
    <xf numFmtId="49" fontId="126" fillId="0" borderId="34" xfId="478" applyNumberFormat="1" applyFont="1" applyFill="1" applyBorder="1" applyAlignment="1" applyProtection="1">
      <alignment horizontal="center" vertical="center"/>
      <protection/>
    </xf>
    <xf numFmtId="49" fontId="54" fillId="0" borderId="0" xfId="478" applyNumberFormat="1" applyFont="1" applyFill="1" applyAlignment="1" applyProtection="1">
      <alignment horizontal="center" vertical="center"/>
      <protection/>
    </xf>
    <xf numFmtId="0" fontId="126" fillId="0" borderId="31" xfId="478" applyFont="1" applyFill="1" applyBorder="1" applyAlignment="1" applyProtection="1">
      <alignment horizontal="center" vertical="center"/>
      <protection/>
    </xf>
    <xf numFmtId="0" fontId="126" fillId="0" borderId="35" xfId="478" applyFont="1" applyFill="1" applyBorder="1" applyAlignment="1" applyProtection="1">
      <alignment horizontal="center" vertical="center"/>
      <protection/>
    </xf>
    <xf numFmtId="0" fontId="126" fillId="0" borderId="34" xfId="478" applyFont="1" applyFill="1" applyBorder="1" applyAlignment="1" applyProtection="1">
      <alignment horizontal="center" vertical="center"/>
      <protection/>
    </xf>
    <xf numFmtId="49" fontId="126" fillId="0" borderId="36" xfId="478" applyNumberFormat="1" applyFont="1" applyFill="1" applyBorder="1" applyAlignment="1" applyProtection="1">
      <alignment horizontal="center" vertical="center" wrapText="1"/>
      <protection/>
    </xf>
    <xf numFmtId="0" fontId="126" fillId="0" borderId="32" xfId="0" applyFont="1" applyFill="1" applyBorder="1" applyAlignment="1">
      <alignment horizontal="center" vertical="center"/>
    </xf>
    <xf numFmtId="0" fontId="126" fillId="0" borderId="0" xfId="0" applyFont="1" applyFill="1" applyBorder="1" applyAlignment="1">
      <alignment horizontal="center" vertical="center"/>
    </xf>
    <xf numFmtId="0" fontId="126" fillId="0" borderId="20" xfId="0" applyFont="1" applyFill="1" applyBorder="1" applyAlignment="1">
      <alignment horizontal="center" vertical="center"/>
    </xf>
    <xf numFmtId="0" fontId="126" fillId="0" borderId="31" xfId="478" applyFont="1" applyFill="1" applyBorder="1" applyAlignment="1" applyProtection="1">
      <alignment horizontal="center" vertical="center" wrapText="1"/>
      <protection/>
    </xf>
    <xf numFmtId="0" fontId="126" fillId="0" borderId="36" xfId="0" applyFont="1" applyFill="1" applyBorder="1" applyAlignment="1">
      <alignment vertical="center"/>
    </xf>
    <xf numFmtId="0" fontId="126" fillId="0" borderId="2" xfId="0" applyFont="1" applyFill="1" applyBorder="1" applyAlignment="1">
      <alignment vertical="center"/>
    </xf>
    <xf numFmtId="0" fontId="126" fillId="0" borderId="0" xfId="0" applyFont="1" applyFill="1" applyBorder="1" applyAlignment="1">
      <alignment vertical="center"/>
    </xf>
    <xf numFmtId="0" fontId="126" fillId="0" borderId="22" xfId="0" applyFont="1" applyFill="1" applyBorder="1" applyAlignment="1">
      <alignment vertical="center"/>
    </xf>
    <xf numFmtId="0" fontId="126" fillId="0" borderId="20" xfId="0" applyFont="1" applyFill="1" applyBorder="1" applyAlignment="1">
      <alignment vertical="center"/>
    </xf>
    <xf numFmtId="0" fontId="126" fillId="0" borderId="36" xfId="478" applyFont="1" applyFill="1" applyBorder="1" applyAlignment="1" applyProtection="1">
      <alignment horizontal="center" vertical="center" wrapText="1"/>
      <protection/>
    </xf>
    <xf numFmtId="0" fontId="126" fillId="0" borderId="32" xfId="0" applyFont="1" applyFill="1" applyBorder="1" applyAlignment="1">
      <alignment vertical="center"/>
    </xf>
    <xf numFmtId="0" fontId="126" fillId="0" borderId="19" xfId="0" applyFont="1" applyFill="1" applyBorder="1" applyAlignment="1">
      <alignment vertical="center"/>
    </xf>
    <xf numFmtId="0" fontId="126" fillId="0" borderId="21" xfId="0" applyFont="1" applyFill="1" applyBorder="1" applyAlignment="1">
      <alignment vertical="center"/>
    </xf>
    <xf numFmtId="0" fontId="104" fillId="0" borderId="31" xfId="478" applyFont="1" applyFill="1" applyBorder="1" applyAlignment="1" applyProtection="1">
      <alignment horizontal="center" vertical="center"/>
      <protection/>
    </xf>
    <xf numFmtId="0" fontId="54" fillId="0" borderId="0" xfId="478" applyFont="1" applyFill="1" applyAlignment="1" applyProtection="1">
      <alignment horizontal="center" vertical="center"/>
      <protection/>
    </xf>
    <xf numFmtId="41" fontId="126" fillId="0" borderId="28" xfId="0" applyNumberFormat="1" applyFont="1" applyFill="1" applyBorder="1" applyAlignment="1" applyProtection="1">
      <alignment horizontal="center" vertical="center" wrapText="1"/>
      <protection locked="0"/>
    </xf>
    <xf numFmtId="49" fontId="126" fillId="0" borderId="31" xfId="478" applyNumberFormat="1" applyFont="1" applyFill="1" applyBorder="1" applyAlignment="1">
      <alignment horizontal="center" vertical="center"/>
    </xf>
    <xf numFmtId="49" fontId="126" fillId="0" borderId="2" xfId="478" applyNumberFormat="1" applyFont="1" applyFill="1" applyBorder="1" applyAlignment="1">
      <alignment horizontal="center" vertical="center"/>
    </xf>
    <xf numFmtId="0" fontId="129" fillId="0" borderId="32" xfId="478" applyFont="1" applyFill="1" applyBorder="1" applyAlignment="1">
      <alignment horizontal="center" vertical="center"/>
    </xf>
    <xf numFmtId="0" fontId="126" fillId="0" borderId="19" xfId="478" applyFont="1" applyFill="1" applyBorder="1" applyAlignment="1">
      <alignment horizontal="center" vertical="center"/>
    </xf>
    <xf numFmtId="0" fontId="126" fillId="0" borderId="31" xfId="478" applyFont="1" applyFill="1" applyBorder="1" applyAlignment="1">
      <alignment horizontal="center" vertical="center"/>
    </xf>
    <xf numFmtId="0" fontId="126" fillId="0" borderId="32" xfId="478" applyFont="1" applyFill="1" applyBorder="1" applyAlignment="1">
      <alignment horizontal="center" vertical="center"/>
    </xf>
    <xf numFmtId="0" fontId="126" fillId="0" borderId="22" xfId="478" applyFont="1" applyFill="1" applyBorder="1" applyAlignment="1">
      <alignment horizontal="center" vertical="center" wrapText="1"/>
    </xf>
    <xf numFmtId="0" fontId="126" fillId="0" borderId="21" xfId="478" applyFont="1" applyFill="1" applyBorder="1" applyAlignment="1">
      <alignment horizontal="center" vertical="center" wrapText="1"/>
    </xf>
    <xf numFmtId="0" fontId="103" fillId="0" borderId="31" xfId="478" applyFont="1" applyFill="1" applyBorder="1" applyAlignment="1">
      <alignment horizontal="center" vertical="center"/>
    </xf>
    <xf numFmtId="0" fontId="126" fillId="0" borderId="22" xfId="478" applyFont="1" applyFill="1" applyBorder="1" applyAlignment="1">
      <alignment horizontal="center" vertical="center"/>
    </xf>
    <xf numFmtId="0" fontId="126" fillId="0" borderId="21" xfId="478" applyFont="1" applyFill="1" applyBorder="1" applyAlignment="1">
      <alignment horizontal="center" vertical="center"/>
    </xf>
    <xf numFmtId="49" fontId="129" fillId="0" borderId="32" xfId="472" applyNumberFormat="1" applyFont="1" applyFill="1" applyBorder="1" applyAlignment="1">
      <alignment horizontal="center" vertical="center"/>
    </xf>
    <xf numFmtId="49" fontId="126" fillId="0" borderId="19" xfId="472" applyNumberFormat="1" applyFont="1" applyFill="1" applyBorder="1" applyAlignment="1">
      <alignment horizontal="center" vertical="center"/>
    </xf>
    <xf numFmtId="49" fontId="126" fillId="0" borderId="31" xfId="472" applyNumberFormat="1" applyFont="1" applyFill="1" applyBorder="1" applyAlignment="1">
      <alignment horizontal="center" vertical="center"/>
    </xf>
    <xf numFmtId="49" fontId="126" fillId="0" borderId="2" xfId="472" applyNumberFormat="1" applyFont="1" applyFill="1" applyBorder="1" applyAlignment="1">
      <alignment horizontal="center" vertical="center"/>
    </xf>
    <xf numFmtId="0" fontId="126" fillId="0" borderId="5" xfId="486" applyFont="1" applyFill="1" applyBorder="1" applyAlignment="1">
      <alignment horizontal="center" vertical="center" wrapText="1"/>
      <protection/>
    </xf>
    <xf numFmtId="0" fontId="126" fillId="0" borderId="24" xfId="486" applyFont="1" applyFill="1" applyBorder="1" applyAlignment="1">
      <alignment horizontal="center" vertical="center" wrapText="1"/>
      <protection/>
    </xf>
    <xf numFmtId="0" fontId="126" fillId="0" borderId="28" xfId="486" applyFont="1" applyFill="1" applyBorder="1" applyAlignment="1">
      <alignment horizontal="center" vertical="center" wrapText="1"/>
      <protection/>
    </xf>
    <xf numFmtId="41" fontId="129" fillId="0" borderId="32" xfId="486" applyNumberFormat="1" applyFont="1" applyFill="1" applyBorder="1" applyAlignment="1">
      <alignment horizontal="center" vertical="center"/>
      <protection/>
    </xf>
    <xf numFmtId="41" fontId="129" fillId="0" borderId="19" xfId="486" applyNumberFormat="1" applyFont="1" applyFill="1" applyBorder="1" applyAlignment="1">
      <alignment horizontal="center" vertical="center"/>
      <protection/>
    </xf>
    <xf numFmtId="41" fontId="129" fillId="0" borderId="21" xfId="486" applyNumberFormat="1" applyFont="1" applyFill="1" applyBorder="1" applyAlignment="1">
      <alignment horizontal="center" vertical="center"/>
      <protection/>
    </xf>
    <xf numFmtId="0" fontId="126" fillId="0" borderId="40" xfId="486" applyFont="1" applyFill="1" applyBorder="1" applyAlignment="1">
      <alignment horizontal="center" vertical="center" wrapText="1"/>
      <protection/>
    </xf>
    <xf numFmtId="0" fontId="126" fillId="0" borderId="36" xfId="486" applyFont="1" applyFill="1" applyBorder="1" applyAlignment="1">
      <alignment horizontal="center" vertical="center" wrapText="1"/>
      <protection/>
    </xf>
    <xf numFmtId="0" fontId="126" fillId="0" borderId="0" xfId="486" applyFont="1" applyFill="1" applyBorder="1" applyAlignment="1">
      <alignment horizontal="center" vertical="center" wrapText="1"/>
      <protection/>
    </xf>
    <xf numFmtId="0" fontId="126" fillId="0" borderId="36" xfId="486" applyFont="1" applyFill="1" applyBorder="1" applyAlignment="1">
      <alignment horizontal="center" vertical="center" wrapText="1" shrinkToFit="1"/>
      <protection/>
    </xf>
    <xf numFmtId="0" fontId="126" fillId="0" borderId="0" xfId="486" applyFont="1" applyFill="1" applyBorder="1" applyAlignment="1">
      <alignment horizontal="center" vertical="center" wrapText="1" shrinkToFit="1"/>
      <protection/>
    </xf>
    <xf numFmtId="0" fontId="126" fillId="0" borderId="40" xfId="486" applyFont="1" applyFill="1" applyBorder="1" applyAlignment="1">
      <alignment horizontal="center" vertical="center" shrinkToFit="1"/>
      <protection/>
    </xf>
    <xf numFmtId="0" fontId="126" fillId="0" borderId="5" xfId="486" applyFont="1" applyFill="1" applyBorder="1" applyAlignment="1">
      <alignment horizontal="center" vertical="center" shrinkToFit="1"/>
      <protection/>
    </xf>
    <xf numFmtId="41" fontId="126" fillId="0" borderId="31" xfId="486" applyNumberFormat="1" applyFont="1" applyFill="1" applyBorder="1" applyAlignment="1">
      <alignment horizontal="center" vertical="center" shrinkToFit="1"/>
      <protection/>
    </xf>
    <xf numFmtId="41" fontId="126" fillId="0" borderId="2" xfId="486" applyNumberFormat="1" applyFont="1" applyFill="1" applyBorder="1" applyAlignment="1">
      <alignment horizontal="center" vertical="center" shrinkToFit="1"/>
      <protection/>
    </xf>
    <xf numFmtId="41" fontId="126" fillId="0" borderId="22" xfId="486" applyNumberFormat="1" applyFont="1" applyFill="1" applyBorder="1" applyAlignment="1">
      <alignment horizontal="center" vertical="center" shrinkToFit="1"/>
      <protection/>
    </xf>
    <xf numFmtId="0" fontId="54" fillId="0" borderId="0" xfId="430" applyFont="1" applyFill="1" applyAlignment="1">
      <alignment horizontal="center" vertical="center"/>
      <protection/>
    </xf>
    <xf numFmtId="0" fontId="126" fillId="0" borderId="32" xfId="430" applyFont="1" applyFill="1" applyBorder="1" applyAlignment="1">
      <alignment horizontal="center" vertical="center"/>
      <protection/>
    </xf>
    <xf numFmtId="0" fontId="126" fillId="0" borderId="19" xfId="430" applyFont="1" applyFill="1" applyBorder="1" applyAlignment="1">
      <alignment horizontal="center" vertical="center"/>
      <protection/>
    </xf>
    <xf numFmtId="0" fontId="126" fillId="0" borderId="21" xfId="430" applyFont="1" applyFill="1" applyBorder="1" applyAlignment="1">
      <alignment horizontal="center" vertical="center"/>
      <protection/>
    </xf>
    <xf numFmtId="0" fontId="126" fillId="0" borderId="31" xfId="430" applyFont="1" applyFill="1" applyBorder="1" applyAlignment="1">
      <alignment horizontal="center" vertical="center"/>
      <protection/>
    </xf>
    <xf numFmtId="0" fontId="126" fillId="0" borderId="2" xfId="430" applyFont="1" applyFill="1" applyBorder="1" applyAlignment="1">
      <alignment horizontal="center" vertical="center"/>
      <protection/>
    </xf>
    <xf numFmtId="0" fontId="126" fillId="0" borderId="22" xfId="430" applyFont="1" applyFill="1" applyBorder="1" applyAlignment="1">
      <alignment horizontal="center" vertical="center"/>
      <protection/>
    </xf>
    <xf numFmtId="0" fontId="104" fillId="0" borderId="33" xfId="430" applyFont="1" applyFill="1" applyBorder="1" applyAlignment="1">
      <alignment horizontal="center" vertical="center" wrapText="1"/>
      <protection/>
    </xf>
    <xf numFmtId="0" fontId="126" fillId="0" borderId="34" xfId="430" applyFont="1" applyFill="1" applyBorder="1" applyAlignment="1">
      <alignment horizontal="center" vertical="center" wrapText="1"/>
      <protection/>
    </xf>
    <xf numFmtId="41" fontId="126" fillId="0" borderId="19" xfId="486" applyNumberFormat="1" applyFont="1" applyFill="1" applyBorder="1" applyAlignment="1">
      <alignment horizontal="center" vertical="center"/>
      <protection/>
    </xf>
    <xf numFmtId="41" fontId="126" fillId="0" borderId="21" xfId="486" applyNumberFormat="1" applyFont="1" applyFill="1" applyBorder="1" applyAlignment="1">
      <alignment horizontal="center" vertical="center"/>
      <protection/>
    </xf>
    <xf numFmtId="0" fontId="104" fillId="0" borderId="5" xfId="486" applyFont="1" applyFill="1" applyBorder="1" applyAlignment="1">
      <alignment horizontal="center" vertical="center" wrapText="1"/>
      <protection/>
    </xf>
    <xf numFmtId="0" fontId="104" fillId="0" borderId="40" xfId="486" applyFont="1" applyFill="1" applyBorder="1" applyAlignment="1">
      <alignment horizontal="center" vertical="center" wrapText="1" shrinkToFit="1"/>
      <protection/>
    </xf>
    <xf numFmtId="0" fontId="126" fillId="0" borderId="40" xfId="486" applyFont="1" applyFill="1" applyBorder="1" applyAlignment="1">
      <alignment horizontal="center" vertical="center" wrapText="1" shrinkToFit="1"/>
      <protection/>
    </xf>
    <xf numFmtId="0" fontId="126" fillId="0" borderId="37" xfId="486" applyFont="1" applyFill="1" applyBorder="1" applyAlignment="1">
      <alignment horizontal="center" vertical="center" wrapText="1" shrinkToFit="1"/>
      <protection/>
    </xf>
    <xf numFmtId="0" fontId="126" fillId="0" borderId="39" xfId="486" applyFont="1" applyFill="1" applyBorder="1" applyAlignment="1">
      <alignment horizontal="center" vertical="center" wrapText="1" shrinkToFit="1"/>
      <protection/>
    </xf>
    <xf numFmtId="0" fontId="104" fillId="0" borderId="5" xfId="0" applyFont="1" applyFill="1" applyBorder="1" applyAlignment="1">
      <alignment horizontal="center" vertical="center" wrapText="1"/>
    </xf>
    <xf numFmtId="0" fontId="126" fillId="0" borderId="5" xfId="0" applyFont="1" applyFill="1" applyBorder="1" applyAlignment="1">
      <alignment horizontal="center" vertical="center" wrapText="1"/>
    </xf>
    <xf numFmtId="0" fontId="126" fillId="0" borderId="32" xfId="0" applyFont="1" applyFill="1" applyBorder="1" applyAlignment="1">
      <alignment horizontal="center" vertical="center" wrapText="1"/>
    </xf>
    <xf numFmtId="0" fontId="126" fillId="0" borderId="19" xfId="0" applyFont="1" applyFill="1" applyBorder="1" applyAlignment="1">
      <alignment horizontal="center" vertical="center" wrapText="1"/>
    </xf>
    <xf numFmtId="0" fontId="104" fillId="0" borderId="40" xfId="0" applyFont="1" applyFill="1" applyBorder="1" applyAlignment="1">
      <alignment horizontal="center" vertical="center" wrapText="1"/>
    </xf>
    <xf numFmtId="0" fontId="126" fillId="0" borderId="40" xfId="0" applyFont="1" applyFill="1" applyBorder="1" applyAlignment="1">
      <alignment horizontal="center" vertical="center" wrapText="1"/>
    </xf>
    <xf numFmtId="0" fontId="126" fillId="0" borderId="31" xfId="487" applyFont="1" applyFill="1" applyBorder="1" applyAlignment="1">
      <alignment horizontal="center" vertical="center"/>
    </xf>
    <xf numFmtId="0" fontId="126" fillId="0" borderId="2" xfId="487" applyFont="1" applyFill="1" applyBorder="1" applyAlignment="1">
      <alignment horizontal="center" vertical="center"/>
    </xf>
    <xf numFmtId="0" fontId="48" fillId="0" borderId="31" xfId="474" applyFont="1" applyFill="1" applyBorder="1" applyAlignment="1">
      <alignment horizontal="center" vertical="center"/>
    </xf>
    <xf numFmtId="0" fontId="48" fillId="0" borderId="32" xfId="474" applyFont="1" applyFill="1" applyBorder="1" applyAlignment="1">
      <alignment horizontal="center" vertical="center"/>
    </xf>
    <xf numFmtId="0" fontId="48" fillId="0" borderId="2" xfId="474" applyFont="1" applyFill="1" applyBorder="1" applyAlignment="1">
      <alignment horizontal="center" vertical="center"/>
    </xf>
    <xf numFmtId="0" fontId="48" fillId="0" borderId="19" xfId="474" applyFont="1" applyFill="1" applyBorder="1" applyAlignment="1">
      <alignment horizontal="center" vertical="center"/>
    </xf>
    <xf numFmtId="0" fontId="52" fillId="0" borderId="2" xfId="474" applyFont="1" applyFill="1" applyBorder="1" applyAlignment="1">
      <alignment horizontal="center" vertical="center"/>
    </xf>
    <xf numFmtId="0" fontId="52" fillId="0" borderId="19" xfId="474" applyFont="1" applyFill="1" applyBorder="1" applyAlignment="1">
      <alignment horizontal="center" vertical="center"/>
    </xf>
    <xf numFmtId="0" fontId="52" fillId="0" borderId="22" xfId="474" applyFont="1" applyFill="1" applyBorder="1" applyAlignment="1">
      <alignment horizontal="center" vertical="center"/>
    </xf>
    <xf numFmtId="0" fontId="52" fillId="0" borderId="21" xfId="474" applyFont="1" applyFill="1" applyBorder="1" applyAlignment="1">
      <alignment horizontal="center" vertical="center"/>
    </xf>
    <xf numFmtId="0" fontId="52" fillId="0" borderId="2" xfId="474" applyFont="1" applyFill="1" applyBorder="1" applyAlignment="1">
      <alignment horizontal="center" vertical="center" shrinkToFit="1"/>
    </xf>
    <xf numFmtId="0" fontId="52" fillId="0" borderId="19" xfId="474" applyFont="1" applyFill="1" applyBorder="1" applyAlignment="1">
      <alignment horizontal="center" vertical="center" shrinkToFit="1"/>
    </xf>
    <xf numFmtId="0" fontId="52" fillId="0" borderId="22" xfId="474" applyFont="1" applyFill="1" applyBorder="1" applyAlignment="1">
      <alignment horizontal="center" vertical="center" wrapText="1"/>
    </xf>
    <xf numFmtId="0" fontId="52" fillId="0" borderId="21" xfId="474" applyFont="1" applyFill="1" applyBorder="1" applyAlignment="1">
      <alignment horizontal="center" vertical="center" wrapText="1"/>
    </xf>
    <xf numFmtId="0" fontId="54" fillId="0" borderId="0" xfId="474" applyFont="1" applyFill="1" applyBorder="1" applyAlignment="1">
      <alignment horizontal="center" vertical="center"/>
    </xf>
    <xf numFmtId="0" fontId="58" fillId="0" borderId="0" xfId="0" applyFont="1" applyFill="1" applyAlignment="1">
      <alignment horizontal="center" vertical="center"/>
    </xf>
    <xf numFmtId="0" fontId="52" fillId="0" borderId="25" xfId="474" applyFont="1" applyFill="1" applyBorder="1" applyAlignment="1">
      <alignment horizontal="center" vertical="center"/>
    </xf>
    <xf numFmtId="0" fontId="52" fillId="0" borderId="23" xfId="474" applyFont="1" applyFill="1" applyBorder="1" applyAlignment="1">
      <alignment horizontal="center" vertical="center"/>
    </xf>
    <xf numFmtId="0" fontId="52" fillId="0" borderId="19" xfId="0" applyFont="1" applyFill="1" applyBorder="1" applyAlignment="1">
      <alignment horizontal="center" vertical="center"/>
    </xf>
    <xf numFmtId="0" fontId="52" fillId="0" borderId="21" xfId="0" applyFont="1" applyFill="1" applyBorder="1" applyAlignment="1">
      <alignment horizontal="center" vertical="center"/>
    </xf>
    <xf numFmtId="0" fontId="52" fillId="0" borderId="31" xfId="474" applyFont="1" applyFill="1" applyBorder="1" applyAlignment="1">
      <alignment horizontal="center" vertical="center"/>
    </xf>
    <xf numFmtId="0" fontId="52" fillId="0" borderId="2" xfId="0" applyFont="1" applyFill="1" applyBorder="1" applyAlignment="1">
      <alignment horizontal="center" vertical="center"/>
    </xf>
    <xf numFmtId="0" fontId="52" fillId="0" borderId="22" xfId="0" applyFont="1" applyFill="1" applyBorder="1" applyAlignment="1">
      <alignment horizontal="center" vertical="center"/>
    </xf>
    <xf numFmtId="0" fontId="54" fillId="0" borderId="0" xfId="474" applyFont="1" applyFill="1" applyAlignment="1">
      <alignment horizontal="center" vertical="center"/>
    </xf>
    <xf numFmtId="0" fontId="52" fillId="0" borderId="31" xfId="474" applyFont="1" applyFill="1" applyBorder="1" applyAlignment="1">
      <alignment horizontal="center" vertical="center" shrinkToFit="1"/>
    </xf>
    <xf numFmtId="0" fontId="52" fillId="0" borderId="22" xfId="474" applyFont="1" applyFill="1" applyBorder="1" applyAlignment="1">
      <alignment horizontal="center" vertical="center" shrinkToFit="1"/>
    </xf>
    <xf numFmtId="0" fontId="52" fillId="0" borderId="21" xfId="474" applyFont="1" applyFill="1" applyBorder="1" applyAlignment="1">
      <alignment horizontal="center" vertical="center" shrinkToFit="1"/>
    </xf>
    <xf numFmtId="0" fontId="52" fillId="0" borderId="25" xfId="474" applyFont="1" applyFill="1" applyBorder="1" applyAlignment="1">
      <alignment horizontal="center" vertical="center" wrapText="1"/>
    </xf>
    <xf numFmtId="0" fontId="52" fillId="0" borderId="23" xfId="474" applyFont="1" applyFill="1" applyBorder="1" applyAlignment="1">
      <alignment horizontal="center" vertical="center" wrapText="1"/>
    </xf>
    <xf numFmtId="0" fontId="52" fillId="0" borderId="4" xfId="474" applyFont="1" applyFill="1" applyBorder="1" applyAlignment="1">
      <alignment horizontal="center" vertical="center" wrapText="1"/>
    </xf>
    <xf numFmtId="0" fontId="52" fillId="0" borderId="39" xfId="474" applyFont="1" applyFill="1" applyBorder="1" applyAlignment="1">
      <alignment horizontal="center" vertical="center" wrapText="1"/>
    </xf>
    <xf numFmtId="0" fontId="52" fillId="0" borderId="25" xfId="474" applyFont="1" applyFill="1" applyBorder="1" applyAlignment="1">
      <alignment horizontal="center" vertical="center" shrinkToFit="1"/>
    </xf>
    <xf numFmtId="0" fontId="52" fillId="0" borderId="23" xfId="474" applyFont="1" applyFill="1" applyBorder="1" applyAlignment="1">
      <alignment horizontal="center" vertical="center" shrinkToFit="1"/>
    </xf>
    <xf numFmtId="0" fontId="129" fillId="0" borderId="25" xfId="431" applyFont="1" applyFill="1" applyBorder="1" applyAlignment="1">
      <alignment horizontal="center" vertical="center"/>
      <protection/>
    </xf>
    <xf numFmtId="0" fontId="129" fillId="0" borderId="26" xfId="431" applyFont="1" applyFill="1" applyBorder="1" applyAlignment="1">
      <alignment horizontal="center" vertical="center"/>
      <protection/>
    </xf>
    <xf numFmtId="0" fontId="129" fillId="0" borderId="23" xfId="431" applyFont="1" applyFill="1" applyBorder="1" applyAlignment="1">
      <alignment horizontal="center" vertical="center"/>
      <protection/>
    </xf>
    <xf numFmtId="0" fontId="104" fillId="0" borderId="25" xfId="431" applyFont="1" applyFill="1" applyBorder="1" applyAlignment="1">
      <alignment horizontal="center" vertical="center"/>
      <protection/>
    </xf>
    <xf numFmtId="0" fontId="126" fillId="0" borderId="26" xfId="431" applyFont="1" applyFill="1" applyBorder="1" applyAlignment="1">
      <alignment horizontal="center" vertical="center"/>
      <protection/>
    </xf>
    <xf numFmtId="0" fontId="126" fillId="0" borderId="23" xfId="431" applyFont="1" applyFill="1" applyBorder="1" applyAlignment="1">
      <alignment horizontal="center" vertical="center"/>
      <protection/>
    </xf>
    <xf numFmtId="49" fontId="126" fillId="0" borderId="31" xfId="431" applyNumberFormat="1" applyFont="1" applyFill="1" applyBorder="1" applyAlignment="1">
      <alignment horizontal="center" vertical="center" wrapText="1"/>
      <protection/>
    </xf>
    <xf numFmtId="49" fontId="126" fillId="0" borderId="2" xfId="431" applyNumberFormat="1" applyFont="1" applyFill="1" applyBorder="1" applyAlignment="1">
      <alignment horizontal="center" vertical="center" wrapText="1"/>
      <protection/>
    </xf>
    <xf numFmtId="49" fontId="126" fillId="0" borderId="22" xfId="431" applyNumberFormat="1" applyFont="1" applyFill="1" applyBorder="1" applyAlignment="1">
      <alignment horizontal="center" vertical="center" wrapText="1"/>
      <protection/>
    </xf>
    <xf numFmtId="0" fontId="126" fillId="0" borderId="32" xfId="431" applyFont="1" applyFill="1" applyBorder="1" applyAlignment="1">
      <alignment horizontal="center" vertical="center" wrapText="1"/>
      <protection/>
    </xf>
    <xf numFmtId="0" fontId="126" fillId="0" borderId="19" xfId="431" applyFont="1" applyFill="1" applyBorder="1" applyAlignment="1">
      <alignment horizontal="center" vertical="center" wrapText="1"/>
      <protection/>
    </xf>
    <xf numFmtId="0" fontId="126" fillId="0" borderId="21" xfId="431" applyFont="1" applyFill="1" applyBorder="1" applyAlignment="1">
      <alignment horizontal="center" vertical="center" wrapText="1"/>
      <protection/>
    </xf>
    <xf numFmtId="0" fontId="126" fillId="0" borderId="31" xfId="431" applyFont="1" applyFill="1" applyBorder="1" applyAlignment="1">
      <alignment horizontal="center" vertical="center"/>
      <protection/>
    </xf>
    <xf numFmtId="0" fontId="126" fillId="0" borderId="35" xfId="431" applyFont="1" applyFill="1" applyBorder="1" applyAlignment="1">
      <alignment horizontal="center" vertical="center"/>
      <protection/>
    </xf>
    <xf numFmtId="0" fontId="126" fillId="0" borderId="34" xfId="431" applyFont="1" applyFill="1" applyBorder="1" applyAlignment="1">
      <alignment horizontal="center" vertical="center"/>
      <protection/>
    </xf>
    <xf numFmtId="0" fontId="126" fillId="0" borderId="25" xfId="431" applyFont="1" applyFill="1" applyBorder="1" applyAlignment="1">
      <alignment horizontal="center" vertical="center" shrinkToFit="1"/>
      <protection/>
    </xf>
    <xf numFmtId="0" fontId="126" fillId="0" borderId="23" xfId="431" applyFont="1" applyFill="1" applyBorder="1" applyAlignment="1">
      <alignment horizontal="center" vertical="center" shrinkToFit="1"/>
      <protection/>
    </xf>
    <xf numFmtId="0" fontId="126" fillId="0" borderId="25" xfId="431" applyFont="1" applyFill="1" applyBorder="1" applyAlignment="1">
      <alignment horizontal="center" vertical="center"/>
      <protection/>
    </xf>
    <xf numFmtId="0" fontId="126" fillId="0" borderId="4" xfId="431" applyFont="1" applyFill="1" applyBorder="1" applyAlignment="1">
      <alignment horizontal="center" vertical="center"/>
      <protection/>
    </xf>
    <xf numFmtId="0" fontId="126" fillId="0" borderId="39" xfId="431" applyFont="1" applyFill="1" applyBorder="1" applyAlignment="1">
      <alignment horizontal="center" vertical="center"/>
      <protection/>
    </xf>
    <xf numFmtId="0" fontId="104" fillId="0" borderId="31" xfId="431" applyFont="1" applyFill="1" applyBorder="1" applyAlignment="1">
      <alignment horizontal="center" vertical="center"/>
      <protection/>
    </xf>
    <xf numFmtId="0" fontId="126" fillId="0" borderId="36" xfId="431" applyFont="1" applyFill="1" applyBorder="1" applyAlignment="1">
      <alignment horizontal="center" vertical="center"/>
      <protection/>
    </xf>
    <xf numFmtId="0" fontId="126" fillId="0" borderId="32" xfId="431" applyFont="1" applyFill="1" applyBorder="1" applyAlignment="1">
      <alignment horizontal="center" vertical="center"/>
      <protection/>
    </xf>
    <xf numFmtId="0" fontId="54" fillId="0" borderId="0" xfId="431" applyFont="1" applyFill="1" applyAlignment="1">
      <alignment horizontal="center" vertical="center"/>
      <protection/>
    </xf>
    <xf numFmtId="0" fontId="54" fillId="0" borderId="0" xfId="431" applyFont="1" applyFill="1" applyBorder="1" applyAlignment="1">
      <alignment horizontal="center" vertical="center"/>
      <protection/>
    </xf>
    <xf numFmtId="0" fontId="126" fillId="0" borderId="33" xfId="431" applyFont="1" applyFill="1" applyBorder="1" applyAlignment="1">
      <alignment horizontal="center" vertical="center"/>
      <protection/>
    </xf>
    <xf numFmtId="0" fontId="126" fillId="0" borderId="19" xfId="431" applyFont="1" applyFill="1" applyBorder="1" applyAlignment="1">
      <alignment horizontal="center" vertical="center"/>
      <protection/>
    </xf>
    <xf numFmtId="49" fontId="126" fillId="0" borderId="2" xfId="431" applyNumberFormat="1" applyFont="1" applyFill="1" applyBorder="1" applyAlignment="1">
      <alignment horizontal="center" vertical="center"/>
      <protection/>
    </xf>
    <xf numFmtId="0" fontId="126" fillId="0" borderId="33" xfId="431" applyNumberFormat="1" applyFont="1" applyFill="1" applyBorder="1" applyAlignment="1">
      <alignment horizontal="center" vertical="center"/>
      <protection/>
    </xf>
    <xf numFmtId="0" fontId="126" fillId="0" borderId="35" xfId="431" applyNumberFormat="1" applyFont="1" applyFill="1" applyBorder="1" applyAlignment="1">
      <alignment horizontal="center" vertical="center"/>
      <protection/>
    </xf>
    <xf numFmtId="0" fontId="126" fillId="0" borderId="34" xfId="431" applyNumberFormat="1" applyFont="1" applyFill="1" applyBorder="1" applyAlignment="1">
      <alignment horizontal="center" vertical="center"/>
      <protection/>
    </xf>
    <xf numFmtId="0" fontId="126" fillId="0" borderId="24" xfId="476" applyFont="1" applyFill="1" applyBorder="1" applyAlignment="1">
      <alignment horizontal="center" vertical="center"/>
    </xf>
    <xf numFmtId="0" fontId="126" fillId="0" borderId="28" xfId="476" applyFont="1" applyFill="1" applyBorder="1" applyAlignment="1">
      <alignment horizontal="center" vertical="center"/>
    </xf>
    <xf numFmtId="0" fontId="129" fillId="0" borderId="24" xfId="476" applyFont="1" applyFill="1" applyBorder="1" applyAlignment="1">
      <alignment horizontal="center" vertical="center"/>
    </xf>
    <xf numFmtId="0" fontId="54" fillId="0" borderId="0" xfId="476" applyFont="1" applyFill="1" applyAlignment="1">
      <alignment horizontal="center" vertical="center"/>
    </xf>
    <xf numFmtId="0" fontId="129" fillId="0" borderId="32" xfId="476" applyFont="1" applyFill="1" applyBorder="1" applyAlignment="1">
      <alignment horizontal="center" vertical="center"/>
    </xf>
    <xf numFmtId="0" fontId="129" fillId="0" borderId="19" xfId="476" applyFont="1" applyFill="1" applyBorder="1" applyAlignment="1">
      <alignment horizontal="center" vertical="center"/>
    </xf>
    <xf numFmtId="0" fontId="129" fillId="0" borderId="21" xfId="476" applyFont="1" applyFill="1" applyBorder="1" applyAlignment="1">
      <alignment horizontal="center" vertical="center"/>
    </xf>
    <xf numFmtId="0" fontId="126" fillId="0" borderId="33" xfId="476" applyFont="1" applyFill="1" applyBorder="1" applyAlignment="1">
      <alignment horizontal="center" vertical="center"/>
    </xf>
    <xf numFmtId="0" fontId="126" fillId="0" borderId="35" xfId="476" applyFont="1" applyFill="1" applyBorder="1" applyAlignment="1">
      <alignment horizontal="center" vertical="center"/>
    </xf>
    <xf numFmtId="0" fontId="126" fillId="0" borderId="34" xfId="476" applyFont="1" applyFill="1" applyBorder="1" applyAlignment="1">
      <alignment horizontal="center" vertical="center"/>
    </xf>
    <xf numFmtId="0" fontId="126" fillId="0" borderId="31" xfId="476" applyFont="1" applyFill="1" applyBorder="1" applyAlignment="1">
      <alignment horizontal="center" vertical="center"/>
    </xf>
    <xf numFmtId="0" fontId="126" fillId="0" borderId="25" xfId="476" applyFont="1" applyFill="1" applyBorder="1" applyAlignment="1">
      <alignment horizontal="center" vertical="center"/>
    </xf>
    <xf numFmtId="0" fontId="126" fillId="0" borderId="26" xfId="476" applyFont="1" applyFill="1" applyBorder="1" applyAlignment="1">
      <alignment horizontal="center" vertical="center"/>
    </xf>
    <xf numFmtId="0" fontId="126" fillId="0" borderId="23" xfId="476" applyFont="1" applyFill="1" applyBorder="1" applyAlignment="1">
      <alignment horizontal="center" vertical="center"/>
    </xf>
    <xf numFmtId="0" fontId="126" fillId="0" borderId="2" xfId="476" applyFont="1" applyFill="1" applyBorder="1" applyAlignment="1">
      <alignment horizontal="center" vertical="center"/>
    </xf>
    <xf numFmtId="0" fontId="126" fillId="0" borderId="0" xfId="476" applyFont="1" applyFill="1" applyBorder="1" applyAlignment="1">
      <alignment horizontal="center" vertical="center"/>
    </xf>
    <xf numFmtId="0" fontId="126" fillId="0" borderId="19" xfId="476" applyFont="1" applyFill="1" applyBorder="1" applyAlignment="1">
      <alignment horizontal="center" vertical="center"/>
    </xf>
    <xf numFmtId="0" fontId="54" fillId="0" borderId="0" xfId="477" applyFont="1" applyFill="1" applyAlignment="1">
      <alignment horizontal="center" vertical="center"/>
    </xf>
    <xf numFmtId="0" fontId="126" fillId="0" borderId="22" xfId="477" applyFont="1" applyFill="1" applyBorder="1" applyAlignment="1">
      <alignment horizontal="center" vertical="center"/>
    </xf>
    <xf numFmtId="0" fontId="126" fillId="0" borderId="21" xfId="477" applyFont="1" applyFill="1" applyBorder="1" applyAlignment="1">
      <alignment horizontal="center" vertical="center"/>
    </xf>
    <xf numFmtId="0" fontId="126" fillId="0" borderId="2" xfId="477" applyFont="1" applyFill="1" applyBorder="1" applyAlignment="1">
      <alignment horizontal="center" vertical="center"/>
    </xf>
    <xf numFmtId="0" fontId="126" fillId="0" borderId="19" xfId="477" applyFont="1" applyFill="1" applyBorder="1" applyAlignment="1">
      <alignment horizontal="center" vertical="center"/>
    </xf>
    <xf numFmtId="0" fontId="126" fillId="0" borderId="31" xfId="477" applyFont="1" applyFill="1" applyBorder="1" applyAlignment="1">
      <alignment horizontal="center" vertical="center"/>
    </xf>
    <xf numFmtId="0" fontId="126" fillId="0" borderId="32" xfId="477" applyFont="1" applyFill="1" applyBorder="1" applyAlignment="1">
      <alignment horizontal="center" vertical="center"/>
    </xf>
    <xf numFmtId="0" fontId="126" fillId="0" borderId="25" xfId="477" applyFont="1" applyFill="1" applyBorder="1" applyAlignment="1">
      <alignment horizontal="center" vertical="center"/>
    </xf>
    <xf numFmtId="0" fontId="126" fillId="0" borderId="23" xfId="477" applyFont="1" applyFill="1" applyBorder="1" applyAlignment="1">
      <alignment horizontal="center" vertical="center"/>
    </xf>
    <xf numFmtId="0" fontId="126" fillId="0" borderId="4" xfId="477" applyFont="1" applyFill="1" applyBorder="1" applyAlignment="1">
      <alignment horizontal="center" vertical="center"/>
    </xf>
    <xf numFmtId="0" fontId="126" fillId="0" borderId="39" xfId="477" applyFont="1" applyFill="1" applyBorder="1" applyAlignment="1">
      <alignment horizontal="center" vertical="center"/>
    </xf>
    <xf numFmtId="0" fontId="129" fillId="0" borderId="25" xfId="477" applyFont="1" applyFill="1" applyBorder="1" applyAlignment="1">
      <alignment horizontal="center" vertical="center"/>
    </xf>
    <xf numFmtId="0" fontId="126" fillId="0" borderId="37" xfId="477" applyFont="1" applyFill="1" applyBorder="1" applyAlignment="1">
      <alignment horizontal="center" vertical="center"/>
    </xf>
    <xf numFmtId="0" fontId="104" fillId="0" borderId="33" xfId="477" applyFont="1" applyFill="1" applyBorder="1" applyAlignment="1">
      <alignment horizontal="center" vertical="center"/>
    </xf>
    <xf numFmtId="0" fontId="104" fillId="0" borderId="35" xfId="477" applyFont="1" applyFill="1" applyBorder="1" applyAlignment="1">
      <alignment horizontal="center" vertical="center"/>
    </xf>
    <xf numFmtId="0" fontId="104" fillId="0" borderId="34" xfId="477" applyFont="1" applyFill="1" applyBorder="1" applyAlignment="1">
      <alignment horizontal="center" vertical="center"/>
    </xf>
    <xf numFmtId="0" fontId="126" fillId="0" borderId="35" xfId="477" applyFont="1" applyFill="1" applyBorder="1" applyAlignment="1">
      <alignment horizontal="center" vertical="center"/>
    </xf>
    <xf numFmtId="0" fontId="126" fillId="0" borderId="34" xfId="477" applyFont="1" applyFill="1" applyBorder="1" applyAlignment="1">
      <alignment horizontal="center" vertical="center"/>
    </xf>
    <xf numFmtId="0" fontId="54" fillId="0" borderId="0" xfId="477" applyFont="1" applyFill="1" applyBorder="1" applyAlignment="1">
      <alignment horizontal="center" vertical="center"/>
    </xf>
    <xf numFmtId="0" fontId="129" fillId="0" borderId="32" xfId="477" applyFont="1" applyFill="1" applyBorder="1" applyAlignment="1">
      <alignment horizontal="center" vertical="center"/>
    </xf>
    <xf numFmtId="0" fontId="129" fillId="0" borderId="19" xfId="477" applyFont="1" applyFill="1" applyBorder="1" applyAlignment="1">
      <alignment horizontal="center" vertical="center"/>
    </xf>
    <xf numFmtId="0" fontId="104" fillId="0" borderId="25" xfId="477" applyFont="1" applyFill="1" applyBorder="1" applyAlignment="1">
      <alignment horizontal="center" vertical="center"/>
    </xf>
    <xf numFmtId="0" fontId="126" fillId="0" borderId="31" xfId="477" applyFont="1" applyFill="1" applyBorder="1" applyAlignment="1">
      <alignment horizontal="center" vertical="center" wrapText="1"/>
    </xf>
    <xf numFmtId="0" fontId="126" fillId="0" borderId="2" xfId="477" applyFont="1" applyFill="1" applyBorder="1" applyAlignment="1">
      <alignment horizontal="center" vertical="center" wrapText="1"/>
    </xf>
    <xf numFmtId="0" fontId="129" fillId="28" borderId="25" xfId="477" applyFont="1" applyFill="1" applyBorder="1" applyAlignment="1">
      <alignment horizontal="center" vertical="center"/>
    </xf>
    <xf numFmtId="0" fontId="129" fillId="28" borderId="23" xfId="477" applyFont="1" applyFill="1" applyBorder="1" applyAlignment="1">
      <alignment horizontal="center" vertical="center"/>
    </xf>
    <xf numFmtId="0" fontId="129" fillId="28" borderId="2" xfId="477" applyFont="1" applyFill="1" applyBorder="1" applyAlignment="1">
      <alignment horizontal="center" vertical="center"/>
    </xf>
    <xf numFmtId="0" fontId="129" fillId="28" borderId="19" xfId="477" applyFont="1" applyFill="1" applyBorder="1" applyAlignment="1">
      <alignment horizontal="center" vertical="center"/>
    </xf>
    <xf numFmtId="0" fontId="54" fillId="0" borderId="0" xfId="491" applyFont="1" applyFill="1" applyAlignment="1">
      <alignment horizontal="center" vertical="center"/>
    </xf>
    <xf numFmtId="0" fontId="58" fillId="0" borderId="0" xfId="432" applyFont="1" applyFill="1" applyAlignment="1">
      <alignment horizontal="center" vertical="center"/>
      <protection/>
    </xf>
    <xf numFmtId="0" fontId="54" fillId="0" borderId="0" xfId="491" applyFont="1" applyFill="1" applyBorder="1" applyAlignment="1">
      <alignment horizontal="center" vertical="center"/>
    </xf>
    <xf numFmtId="0" fontId="52" fillId="0" borderId="32" xfId="491" applyFont="1" applyFill="1" applyBorder="1" applyAlignment="1">
      <alignment horizontal="center" vertical="center" wrapText="1"/>
    </xf>
    <xf numFmtId="0" fontId="52" fillId="0" borderId="19" xfId="491" applyFont="1" applyFill="1" applyBorder="1" applyAlignment="1">
      <alignment horizontal="center" vertical="center"/>
    </xf>
    <xf numFmtId="0" fontId="52" fillId="0" borderId="21" xfId="491" applyFont="1" applyFill="1" applyBorder="1" applyAlignment="1">
      <alignment horizontal="center" vertical="center"/>
    </xf>
    <xf numFmtId="0" fontId="52" fillId="0" borderId="38" xfId="491" applyFont="1" applyFill="1" applyBorder="1" applyAlignment="1">
      <alignment horizontal="center" vertical="center"/>
    </xf>
    <xf numFmtId="0" fontId="52" fillId="0" borderId="28" xfId="491" applyFont="1" applyFill="1" applyBorder="1" applyAlignment="1">
      <alignment horizontal="center" vertical="center"/>
    </xf>
    <xf numFmtId="0" fontId="52" fillId="0" borderId="35" xfId="491" applyFont="1" applyFill="1" applyBorder="1" applyAlignment="1">
      <alignment horizontal="left" vertical="center"/>
    </xf>
    <xf numFmtId="0" fontId="52" fillId="0" borderId="34" xfId="491" applyFont="1" applyFill="1" applyBorder="1" applyAlignment="1">
      <alignment horizontal="left" vertical="center"/>
    </xf>
    <xf numFmtId="0" fontId="52" fillId="0" borderId="31" xfId="491" applyFont="1" applyFill="1" applyBorder="1" applyAlignment="1">
      <alignment horizontal="center" vertical="center" wrapText="1"/>
    </xf>
    <xf numFmtId="0" fontId="52" fillId="0" borderId="2" xfId="491" applyFont="1" applyFill="1" applyBorder="1" applyAlignment="1">
      <alignment horizontal="center" vertical="center"/>
    </xf>
    <xf numFmtId="0" fontId="52" fillId="0" borderId="2" xfId="432" applyFont="1" applyFill="1" applyBorder="1" applyAlignment="1">
      <alignment horizontal="center" vertical="center"/>
      <protection/>
    </xf>
    <xf numFmtId="0" fontId="52" fillId="0" borderId="22" xfId="432" applyFont="1" applyFill="1" applyBorder="1" applyAlignment="1">
      <alignment horizontal="center" vertical="center"/>
      <protection/>
    </xf>
    <xf numFmtId="0" fontId="52" fillId="0" borderId="2" xfId="491" applyFont="1" applyFill="1" applyBorder="1" applyAlignment="1">
      <alignment horizontal="center" vertical="center" wrapText="1"/>
    </xf>
    <xf numFmtId="0" fontId="52" fillId="0" borderId="27" xfId="491" applyFont="1" applyFill="1" applyBorder="1" applyAlignment="1">
      <alignment horizontal="center" vertical="center"/>
    </xf>
    <xf numFmtId="0" fontId="54" fillId="0" borderId="0" xfId="479" applyFont="1" applyFill="1" applyAlignment="1">
      <alignment horizontal="center" vertical="center"/>
      <protection/>
    </xf>
    <xf numFmtId="0" fontId="58" fillId="0" borderId="0" xfId="431" applyFont="1" applyFill="1" applyAlignment="1">
      <alignment horizontal="center" vertical="center"/>
      <protection/>
    </xf>
    <xf numFmtId="0" fontId="52" fillId="0" borderId="32" xfId="479" applyFont="1" applyFill="1" applyBorder="1" applyAlignment="1">
      <alignment horizontal="center" vertical="center" wrapText="1"/>
      <protection/>
    </xf>
    <xf numFmtId="0" fontId="52" fillId="0" borderId="19" xfId="431" applyFont="1" applyFill="1" applyBorder="1" applyAlignment="1">
      <alignment horizontal="center" vertical="center"/>
      <protection/>
    </xf>
    <xf numFmtId="0" fontId="52" fillId="0" borderId="21" xfId="431" applyFont="1" applyFill="1" applyBorder="1" applyAlignment="1">
      <alignment horizontal="center" vertical="center"/>
      <protection/>
    </xf>
    <xf numFmtId="0" fontId="52" fillId="0" borderId="38" xfId="479" applyFont="1" applyFill="1" applyBorder="1" applyAlignment="1">
      <alignment horizontal="center" vertical="center"/>
      <protection/>
    </xf>
    <xf numFmtId="0" fontId="52" fillId="0" borderId="28" xfId="479" applyFont="1" applyFill="1" applyBorder="1" applyAlignment="1">
      <alignment horizontal="center" vertical="center"/>
      <protection/>
    </xf>
    <xf numFmtId="0" fontId="48" fillId="0" borderId="31" xfId="479" applyFont="1" applyFill="1" applyBorder="1" applyAlignment="1">
      <alignment horizontal="center" vertical="center"/>
      <protection/>
    </xf>
    <xf numFmtId="0" fontId="52" fillId="0" borderId="2" xfId="479" applyFont="1" applyFill="1" applyBorder="1" applyAlignment="1">
      <alignment horizontal="center" vertical="center"/>
      <protection/>
    </xf>
    <xf numFmtId="0" fontId="52" fillId="0" borderId="31" xfId="479" applyFont="1" applyFill="1" applyBorder="1" applyAlignment="1">
      <alignment horizontal="center" vertical="center" wrapText="1" shrinkToFit="1"/>
      <protection/>
    </xf>
    <xf numFmtId="0" fontId="52" fillId="0" borderId="2" xfId="431" applyFont="1" applyFill="1" applyBorder="1" applyAlignment="1">
      <alignment vertical="center"/>
      <protection/>
    </xf>
    <xf numFmtId="0" fontId="52" fillId="0" borderId="22" xfId="431" applyFont="1" applyFill="1" applyBorder="1" applyAlignment="1">
      <alignment vertical="center"/>
      <protection/>
    </xf>
    <xf numFmtId="0" fontId="52" fillId="0" borderId="27" xfId="479" applyFont="1" applyFill="1" applyBorder="1" applyAlignment="1">
      <alignment horizontal="center" vertical="center"/>
      <protection/>
    </xf>
    <xf numFmtId="0" fontId="126" fillId="0" borderId="2" xfId="491" applyFont="1" applyFill="1" applyBorder="1" applyAlignment="1">
      <alignment horizontal="center" vertical="center"/>
    </xf>
    <xf numFmtId="0" fontId="126" fillId="0" borderId="22" xfId="491" applyFont="1" applyFill="1" applyBorder="1" applyAlignment="1">
      <alignment horizontal="center" vertical="center"/>
    </xf>
    <xf numFmtId="0" fontId="129" fillId="0" borderId="32" xfId="491" applyFont="1" applyFill="1" applyBorder="1" applyAlignment="1">
      <alignment horizontal="center" vertical="center"/>
    </xf>
    <xf numFmtId="0" fontId="126" fillId="0" borderId="19" xfId="491" applyFont="1" applyFill="1" applyBorder="1" applyAlignment="1">
      <alignment horizontal="center" vertical="center"/>
    </xf>
    <xf numFmtId="0" fontId="126" fillId="0" borderId="21" xfId="491" applyFont="1" applyFill="1" applyBorder="1" applyAlignment="1">
      <alignment horizontal="center" vertical="center"/>
    </xf>
    <xf numFmtId="0" fontId="126" fillId="0" borderId="28" xfId="491" applyFont="1" applyFill="1" applyBorder="1" applyAlignment="1">
      <alignment horizontal="center" vertical="center" wrapText="1"/>
    </xf>
    <xf numFmtId="0" fontId="126" fillId="0" borderId="27" xfId="491" applyFont="1" applyFill="1" applyBorder="1" applyAlignment="1">
      <alignment horizontal="center" vertical="center" wrapText="1"/>
    </xf>
    <xf numFmtId="0" fontId="126" fillId="0" borderId="38" xfId="491" applyFont="1" applyFill="1" applyBorder="1" applyAlignment="1">
      <alignment horizontal="center" vertical="center"/>
    </xf>
    <xf numFmtId="0" fontId="126" fillId="0" borderId="28" xfId="491" applyFont="1" applyFill="1" applyBorder="1" applyAlignment="1">
      <alignment horizontal="center" vertical="center"/>
    </xf>
    <xf numFmtId="0" fontId="126" fillId="0" borderId="31" xfId="491" applyFont="1" applyFill="1" applyBorder="1" applyAlignment="1">
      <alignment horizontal="center" vertical="center"/>
    </xf>
    <xf numFmtId="0" fontId="126" fillId="0" borderId="28" xfId="485" applyFont="1" applyFill="1" applyBorder="1" applyAlignment="1">
      <alignment horizontal="center" vertical="center" wrapText="1"/>
    </xf>
    <xf numFmtId="0" fontId="126" fillId="0" borderId="27" xfId="485" applyFont="1" applyFill="1" applyBorder="1" applyAlignment="1">
      <alignment horizontal="center" vertical="center" wrapText="1"/>
    </xf>
    <xf numFmtId="0" fontId="126" fillId="0" borderId="31" xfId="485" applyFont="1" applyFill="1" applyBorder="1" applyAlignment="1">
      <alignment horizontal="center" vertical="center" wrapText="1"/>
    </xf>
    <xf numFmtId="0" fontId="126" fillId="0" borderId="36" xfId="485" applyFont="1" applyFill="1" applyBorder="1" applyAlignment="1">
      <alignment horizontal="center" vertical="center" wrapText="1"/>
    </xf>
    <xf numFmtId="0" fontId="126" fillId="0" borderId="32" xfId="485" applyFont="1" applyFill="1" applyBorder="1" applyAlignment="1">
      <alignment horizontal="center" vertical="center" wrapText="1"/>
    </xf>
    <xf numFmtId="0" fontId="54" fillId="0" borderId="0" xfId="485" applyFont="1" applyFill="1" applyBorder="1" applyAlignment="1">
      <alignment horizontal="center" vertical="center"/>
    </xf>
    <xf numFmtId="0" fontId="104" fillId="0" borderId="33" xfId="485" applyFont="1" applyFill="1" applyBorder="1" applyAlignment="1">
      <alignment horizontal="center" vertical="center"/>
    </xf>
    <xf numFmtId="0" fontId="126" fillId="0" borderId="35" xfId="485" applyFont="1" applyFill="1" applyBorder="1" applyAlignment="1">
      <alignment horizontal="center" vertical="center"/>
    </xf>
    <xf numFmtId="0" fontId="126" fillId="0" borderId="34" xfId="485" applyFont="1" applyFill="1" applyBorder="1" applyAlignment="1">
      <alignment horizontal="center" vertical="center"/>
    </xf>
    <xf numFmtId="0" fontId="54" fillId="0" borderId="0" xfId="485" applyFont="1" applyFill="1" applyAlignment="1">
      <alignment horizontal="center" vertical="center"/>
    </xf>
    <xf numFmtId="0" fontId="58" fillId="0" borderId="0" xfId="471" applyFont="1" applyFill="1" applyAlignment="1">
      <alignment vertical="center"/>
      <protection/>
    </xf>
    <xf numFmtId="0" fontId="129" fillId="0" borderId="32" xfId="485" applyFont="1" applyFill="1" applyBorder="1" applyAlignment="1">
      <alignment horizontal="center" vertical="center"/>
    </xf>
    <xf numFmtId="0" fontId="126" fillId="0" borderId="19" xfId="485" applyFont="1" applyFill="1" applyBorder="1" applyAlignment="1">
      <alignment horizontal="center" vertical="center"/>
    </xf>
    <xf numFmtId="0" fontId="126" fillId="0" borderId="21" xfId="485" applyFont="1" applyFill="1" applyBorder="1" applyAlignment="1">
      <alignment horizontal="center" vertical="center"/>
    </xf>
    <xf numFmtId="0" fontId="126" fillId="0" borderId="31" xfId="485" applyFont="1" applyFill="1" applyBorder="1" applyAlignment="1">
      <alignment horizontal="center" vertical="center"/>
    </xf>
    <xf numFmtId="0" fontId="126" fillId="0" borderId="36" xfId="485" applyFont="1" applyFill="1" applyBorder="1" applyAlignment="1">
      <alignment horizontal="center" vertical="center"/>
    </xf>
    <xf numFmtId="0" fontId="126" fillId="0" borderId="32" xfId="485" applyFont="1" applyFill="1" applyBorder="1" applyAlignment="1">
      <alignment horizontal="center" vertical="center"/>
    </xf>
    <xf numFmtId="0" fontId="126" fillId="0" borderId="25" xfId="485" applyFont="1" applyFill="1" applyBorder="1" applyAlignment="1">
      <alignment horizontal="center" vertical="center"/>
    </xf>
    <xf numFmtId="0" fontId="126" fillId="0" borderId="23" xfId="485" applyFont="1" applyFill="1" applyBorder="1" applyAlignment="1">
      <alignment horizontal="center" vertical="center"/>
    </xf>
    <xf numFmtId="0" fontId="126" fillId="0" borderId="2" xfId="485" applyFont="1" applyFill="1" applyBorder="1" applyAlignment="1">
      <alignment horizontal="center" vertical="center"/>
    </xf>
    <xf numFmtId="0" fontId="126" fillId="0" borderId="22" xfId="485" applyFont="1" applyFill="1" applyBorder="1" applyAlignment="1">
      <alignment horizontal="center" vertical="center"/>
    </xf>
    <xf numFmtId="0" fontId="104" fillId="0" borderId="38" xfId="485" applyFont="1" applyFill="1" applyBorder="1" applyAlignment="1">
      <alignment horizontal="center" vertical="center" wrapText="1" shrinkToFit="1"/>
    </xf>
    <xf numFmtId="0" fontId="126" fillId="0" borderId="28" xfId="485" applyFont="1" applyFill="1" applyBorder="1" applyAlignment="1">
      <alignment horizontal="center" vertical="center" wrapText="1" shrinkToFit="1"/>
    </xf>
    <xf numFmtId="0" fontId="126" fillId="0" borderId="27" xfId="485" applyFont="1" applyFill="1" applyBorder="1" applyAlignment="1">
      <alignment horizontal="center" vertical="center" wrapText="1" shrinkToFit="1"/>
    </xf>
    <xf numFmtId="3" fontId="126" fillId="0" borderId="5" xfId="483" applyNumberFormat="1" applyFont="1" applyFill="1" applyBorder="1" applyAlignment="1">
      <alignment horizontal="center" vertical="center" wrapText="1"/>
      <protection/>
    </xf>
    <xf numFmtId="3" fontId="126" fillId="0" borderId="5" xfId="483" applyNumberFormat="1" applyFont="1" applyFill="1" applyBorder="1" applyAlignment="1">
      <alignment horizontal="center" vertical="center"/>
      <protection/>
    </xf>
    <xf numFmtId="3" fontId="126" fillId="0" borderId="24" xfId="483" applyNumberFormat="1" applyFont="1" applyFill="1" applyBorder="1" applyAlignment="1">
      <alignment horizontal="center" vertical="center" wrapText="1"/>
      <protection/>
    </xf>
    <xf numFmtId="3" fontId="126" fillId="0" borderId="28" xfId="483" applyNumberFormat="1" applyFont="1" applyFill="1" applyBorder="1" applyAlignment="1">
      <alignment horizontal="center" vertical="center" wrapText="1"/>
      <protection/>
    </xf>
    <xf numFmtId="3" fontId="126" fillId="0" borderId="27" xfId="483" applyNumberFormat="1" applyFont="1" applyFill="1" applyBorder="1" applyAlignment="1">
      <alignment horizontal="center" vertical="center" wrapText="1"/>
      <protection/>
    </xf>
    <xf numFmtId="3" fontId="54" fillId="0" borderId="0" xfId="483" applyNumberFormat="1" applyFont="1" applyFill="1" applyAlignment="1">
      <alignment horizontal="center" vertical="center"/>
      <protection/>
    </xf>
    <xf numFmtId="3" fontId="133" fillId="0" borderId="0" xfId="483" applyNumberFormat="1" applyFont="1" applyFill="1" applyAlignment="1">
      <alignment horizontal="center" vertical="center"/>
      <protection/>
    </xf>
    <xf numFmtId="3" fontId="126" fillId="0" borderId="34" xfId="483" applyNumberFormat="1" applyFont="1" applyFill="1" applyBorder="1" applyAlignment="1">
      <alignment horizontal="center" vertical="center"/>
      <protection/>
    </xf>
    <xf numFmtId="3" fontId="126" fillId="0" borderId="39" xfId="483" applyNumberFormat="1" applyFont="1" applyFill="1" applyBorder="1" applyAlignment="1">
      <alignment horizontal="center" vertical="center"/>
      <protection/>
    </xf>
    <xf numFmtId="3" fontId="126" fillId="0" borderId="33" xfId="483" applyNumberFormat="1" applyFont="1" applyFill="1" applyBorder="1" applyAlignment="1">
      <alignment horizontal="center" vertical="center"/>
      <protection/>
    </xf>
    <xf numFmtId="3" fontId="126" fillId="0" borderId="35" xfId="483" applyNumberFormat="1" applyFont="1" applyFill="1" applyBorder="1" applyAlignment="1">
      <alignment horizontal="center" vertical="center"/>
      <protection/>
    </xf>
    <xf numFmtId="3" fontId="126" fillId="0" borderId="40" xfId="483" applyNumberFormat="1" applyFont="1" applyFill="1" applyBorder="1" applyAlignment="1">
      <alignment horizontal="center" vertical="center" wrapText="1"/>
      <protection/>
    </xf>
    <xf numFmtId="3" fontId="126" fillId="0" borderId="37" xfId="483" applyNumberFormat="1" applyFont="1" applyFill="1" applyBorder="1" applyAlignment="1">
      <alignment horizontal="center" vertical="center"/>
      <protection/>
    </xf>
    <xf numFmtId="0" fontId="126" fillId="0" borderId="22" xfId="435" applyFont="1" applyFill="1" applyBorder="1" applyAlignment="1">
      <alignment horizontal="center" vertical="center" shrinkToFit="1"/>
    </xf>
    <xf numFmtId="0" fontId="126" fillId="0" borderId="20" xfId="435" applyFont="1" applyFill="1" applyBorder="1" applyAlignment="1">
      <alignment horizontal="center" vertical="center" shrinkToFit="1"/>
    </xf>
    <xf numFmtId="0" fontId="126" fillId="0" borderId="21" xfId="435" applyFont="1" applyFill="1" applyBorder="1" applyAlignment="1">
      <alignment horizontal="center" vertical="center" shrinkToFit="1"/>
    </xf>
    <xf numFmtId="0" fontId="54" fillId="0" borderId="0" xfId="435" applyFont="1" applyFill="1" applyAlignment="1">
      <alignment horizontal="center" vertical="center"/>
    </xf>
    <xf numFmtId="0" fontId="125" fillId="0" borderId="32" xfId="435" applyFont="1" applyFill="1" applyBorder="1" applyAlignment="1">
      <alignment horizontal="center" vertical="center" wrapText="1"/>
    </xf>
    <xf numFmtId="0" fontId="125" fillId="0" borderId="19" xfId="435" applyFont="1" applyFill="1" applyBorder="1" applyAlignment="1">
      <alignment horizontal="center" vertical="center" wrapText="1"/>
    </xf>
    <xf numFmtId="0" fontId="125" fillId="0" borderId="21" xfId="435" applyFont="1" applyFill="1" applyBorder="1" applyAlignment="1">
      <alignment horizontal="center" vertical="center" wrapText="1"/>
    </xf>
    <xf numFmtId="0" fontId="126" fillId="0" borderId="31" xfId="435" applyFont="1" applyFill="1" applyBorder="1" applyAlignment="1">
      <alignment horizontal="center" vertical="center" shrinkToFit="1"/>
    </xf>
    <xf numFmtId="0" fontId="126" fillId="0" borderId="36" xfId="435" applyFont="1" applyFill="1" applyBorder="1" applyAlignment="1">
      <alignment horizontal="center" vertical="center" shrinkToFit="1"/>
    </xf>
    <xf numFmtId="0" fontId="126" fillId="0" borderId="32" xfId="435" applyFont="1" applyFill="1" applyBorder="1" applyAlignment="1">
      <alignment horizontal="center" vertical="center" shrinkToFit="1"/>
    </xf>
    <xf numFmtId="49" fontId="126" fillId="0" borderId="31" xfId="435" applyNumberFormat="1" applyFont="1" applyFill="1" applyBorder="1" applyAlignment="1">
      <alignment horizontal="center" vertical="center" wrapText="1"/>
    </xf>
    <xf numFmtId="49" fontId="126" fillId="0" borderId="2" xfId="435" applyNumberFormat="1" applyFont="1" applyFill="1" applyBorder="1" applyAlignment="1">
      <alignment horizontal="center" vertical="center" wrapText="1"/>
    </xf>
    <xf numFmtId="49" fontId="126" fillId="0" borderId="22" xfId="435" applyNumberFormat="1" applyFont="1" applyFill="1" applyBorder="1" applyAlignment="1">
      <alignment horizontal="center" vertical="center" wrapText="1"/>
    </xf>
    <xf numFmtId="0" fontId="126" fillId="0" borderId="22" xfId="435" applyFont="1" applyFill="1" applyBorder="1" applyAlignment="1">
      <alignment horizontal="center" vertical="center" wrapText="1" shrinkToFit="1"/>
    </xf>
    <xf numFmtId="0" fontId="126" fillId="0" borderId="20" xfId="435" applyFont="1" applyFill="1" applyBorder="1" applyAlignment="1">
      <alignment horizontal="center" vertical="center" wrapText="1" shrinkToFit="1"/>
    </xf>
    <xf numFmtId="0" fontId="126" fillId="0" borderId="21" xfId="435" applyFont="1" applyFill="1" applyBorder="1" applyAlignment="1">
      <alignment horizontal="center" vertical="center" wrapText="1" shrinkToFit="1"/>
    </xf>
    <xf numFmtId="0" fontId="128" fillId="0" borderId="32" xfId="481" applyFont="1" applyFill="1" applyBorder="1" applyAlignment="1">
      <alignment horizontal="center" vertical="center" wrapText="1"/>
    </xf>
    <xf numFmtId="0" fontId="128" fillId="0" borderId="31" xfId="481" applyFont="1" applyFill="1" applyBorder="1" applyAlignment="1">
      <alignment horizontal="center" vertical="center" wrapText="1"/>
    </xf>
    <xf numFmtId="0" fontId="128" fillId="0" borderId="33" xfId="481" applyFont="1" applyFill="1" applyBorder="1" applyAlignment="1">
      <alignment horizontal="center" vertical="center" wrapText="1"/>
    </xf>
    <xf numFmtId="0" fontId="128" fillId="0" borderId="34" xfId="481" applyFont="1" applyFill="1" applyBorder="1" applyAlignment="1">
      <alignment horizontal="center" vertical="center" wrapText="1"/>
    </xf>
    <xf numFmtId="0" fontId="128" fillId="0" borderId="34" xfId="481" applyFont="1" applyFill="1" applyBorder="1" applyAlignment="1">
      <alignment horizontal="center" vertical="center"/>
    </xf>
    <xf numFmtId="0" fontId="54" fillId="0" borderId="0" xfId="481" applyFont="1" applyFill="1" applyAlignment="1">
      <alignment horizontal="center" vertical="center"/>
    </xf>
    <xf numFmtId="0" fontId="128" fillId="0" borderId="33" xfId="481" applyFont="1" applyFill="1" applyBorder="1" applyAlignment="1">
      <alignment horizontal="center" vertical="center" wrapText="1" shrinkToFit="1"/>
    </xf>
    <xf numFmtId="0" fontId="128" fillId="0" borderId="34" xfId="481" applyFont="1" applyFill="1" applyBorder="1" applyAlignment="1">
      <alignment horizontal="center" vertical="center" shrinkToFit="1"/>
    </xf>
    <xf numFmtId="1" fontId="128" fillId="0" borderId="38" xfId="482" applyNumberFormat="1" applyFont="1" applyFill="1" applyBorder="1" applyAlignment="1">
      <alignment horizontal="center" vertical="center" wrapText="1" shrinkToFit="1"/>
    </xf>
    <xf numFmtId="1" fontId="128" fillId="0" borderId="28" xfId="482" applyNumberFormat="1" applyFont="1" applyFill="1" applyBorder="1" applyAlignment="1">
      <alignment horizontal="center" vertical="center" wrapText="1" shrinkToFit="1"/>
    </xf>
    <xf numFmtId="1" fontId="128" fillId="0" borderId="27" xfId="482" applyNumberFormat="1" applyFont="1" applyFill="1" applyBorder="1" applyAlignment="1">
      <alignment horizontal="center" vertical="center" wrapText="1" shrinkToFit="1"/>
    </xf>
    <xf numFmtId="1" fontId="108" fillId="0" borderId="38" xfId="482" applyNumberFormat="1" applyFont="1" applyFill="1" applyBorder="1" applyAlignment="1">
      <alignment horizontal="center" vertical="center" wrapText="1" shrinkToFit="1"/>
    </xf>
    <xf numFmtId="1" fontId="128" fillId="0" borderId="32" xfId="482" applyNumberFormat="1" applyFont="1" applyFill="1" applyBorder="1" applyAlignment="1">
      <alignment horizontal="center" vertical="center"/>
    </xf>
    <xf numFmtId="1" fontId="128" fillId="0" borderId="19" xfId="482" applyNumberFormat="1" applyFont="1" applyFill="1" applyBorder="1" applyAlignment="1">
      <alignment horizontal="center" vertical="center"/>
    </xf>
    <xf numFmtId="1" fontId="128" fillId="0" borderId="21" xfId="482" applyNumberFormat="1" applyFont="1" applyFill="1" applyBorder="1" applyAlignment="1">
      <alignment horizontal="center" vertical="center"/>
    </xf>
    <xf numFmtId="1" fontId="132" fillId="0" borderId="32" xfId="482" applyNumberFormat="1" applyFont="1" applyFill="1" applyBorder="1" applyAlignment="1">
      <alignment horizontal="center" vertical="center" wrapText="1" shrinkToFit="1"/>
    </xf>
    <xf numFmtId="1" fontId="128" fillId="0" borderId="19" xfId="482" applyNumberFormat="1" applyFont="1" applyFill="1" applyBorder="1" applyAlignment="1">
      <alignment horizontal="center" vertical="center" wrapText="1" shrinkToFit="1"/>
    </xf>
    <xf numFmtId="1" fontId="128" fillId="0" borderId="21" xfId="482" applyNumberFormat="1" applyFont="1" applyFill="1" applyBorder="1" applyAlignment="1">
      <alignment horizontal="center" vertical="center" wrapText="1" shrinkToFit="1"/>
    </xf>
    <xf numFmtId="0" fontId="128" fillId="0" borderId="31" xfId="482" applyFont="1" applyFill="1" applyBorder="1" applyAlignment="1">
      <alignment horizontal="center" vertical="center"/>
    </xf>
    <xf numFmtId="0" fontId="128" fillId="0" borderId="38" xfId="482" applyFont="1" applyFill="1" applyBorder="1" applyAlignment="1">
      <alignment horizontal="center" vertical="center"/>
    </xf>
    <xf numFmtId="0" fontId="128" fillId="0" borderId="28" xfId="482" applyFont="1" applyFill="1" applyBorder="1" applyAlignment="1">
      <alignment horizontal="center" vertical="center"/>
    </xf>
    <xf numFmtId="0" fontId="128" fillId="0" borderId="27" xfId="482" applyFont="1" applyFill="1" applyBorder="1" applyAlignment="1">
      <alignment horizontal="center" vertical="center"/>
    </xf>
    <xf numFmtId="1" fontId="128" fillId="0" borderId="38" xfId="482" applyNumberFormat="1" applyFont="1" applyFill="1" applyBorder="1" applyAlignment="1">
      <alignment horizontal="center" vertical="center"/>
    </xf>
    <xf numFmtId="1" fontId="128" fillId="0" borderId="28" xfId="482" applyNumberFormat="1" applyFont="1" applyFill="1" applyBorder="1" applyAlignment="1">
      <alignment horizontal="center" vertical="center"/>
    </xf>
    <xf numFmtId="1" fontId="128" fillId="0" borderId="28" xfId="482" applyNumberFormat="1" applyFont="1" applyFill="1" applyBorder="1" applyAlignment="1">
      <alignment horizontal="center" vertical="center" wrapText="1"/>
    </xf>
    <xf numFmtId="1" fontId="128" fillId="0" borderId="27" xfId="482" applyNumberFormat="1" applyFont="1" applyFill="1" applyBorder="1" applyAlignment="1">
      <alignment horizontal="center" vertical="center"/>
    </xf>
    <xf numFmtId="1" fontId="128" fillId="0" borderId="38" xfId="482" applyNumberFormat="1" applyFont="1" applyFill="1" applyBorder="1" applyAlignment="1">
      <alignment horizontal="center" vertical="center" wrapText="1"/>
    </xf>
    <xf numFmtId="1" fontId="134" fillId="0" borderId="38" xfId="482" applyNumberFormat="1" applyFont="1" applyFill="1" applyBorder="1" applyAlignment="1">
      <alignment horizontal="center" vertical="center" wrapText="1" shrinkToFit="1"/>
    </xf>
    <xf numFmtId="1" fontId="134" fillId="0" borderId="28" xfId="482" applyNumberFormat="1" applyFont="1" applyFill="1" applyBorder="1" applyAlignment="1">
      <alignment horizontal="center" vertical="center" wrapText="1" shrinkToFit="1"/>
    </xf>
    <xf numFmtId="1" fontId="135" fillId="0" borderId="28" xfId="482" applyNumberFormat="1" applyFont="1" applyFill="1" applyBorder="1" applyAlignment="1">
      <alignment horizontal="center" vertical="center" wrapText="1" shrinkToFit="1"/>
    </xf>
    <xf numFmtId="1" fontId="135" fillId="0" borderId="27" xfId="482" applyNumberFormat="1" applyFont="1" applyFill="1" applyBorder="1" applyAlignment="1">
      <alignment horizontal="center" vertical="center" wrapText="1" shrinkToFit="1"/>
    </xf>
  </cellXfs>
  <cellStyles count="479">
    <cellStyle name="Normal" xfId="0"/>
    <cellStyle name=" 1" xfId="15"/>
    <cellStyle name="&quot;" xfId="16"/>
    <cellStyle name="&quot; 2" xfId="17"/>
    <cellStyle name="&quot; 3" xfId="18"/>
    <cellStyle name="&quot;_Book1" xfId="19"/>
    <cellStyle name="&quot;_도로교통공단(110803)" xfId="20"/>
    <cellStyle name="&quot;_도로교통공단(110803)_Book1" xfId="21"/>
    <cellStyle name="&quot;_도로교통공단-조형은" xfId="22"/>
    <cellStyle name="&quot;_도로교통공단-조형은 2" xfId="23"/>
    <cellStyle name="&quot;_도로교통공단-조형은 3" xfId="24"/>
    <cellStyle name="??&amp;O?&amp;H?_x0008__x000F__x0007_?_x0007__x0001__x0001_" xfId="25"/>
    <cellStyle name="??&amp;O?&amp;H?_x0008__x000F__x0007_?_x0007__x0001__x0001_ 2" xfId="26"/>
    <cellStyle name="??&amp;O?&amp;H?_x0008__x000F__x0007_?_x0007__x0001__x0001_ 2 2" xfId="27"/>
    <cellStyle name="??&amp;O?&amp;H?_x0008__x000F__x0007_?_x0007__x0001__x0001_ 2 3" xfId="28"/>
    <cellStyle name="??&amp;O?&amp;H?_x0008_??_x0007__x0001__x0001_" xfId="29"/>
    <cellStyle name="??&amp;O?&amp;H?_x0008_??_x0007__x0001__x0001_ 2" xfId="30"/>
    <cellStyle name="??&amp;O?&amp;H?_x0008_??_x0007__x0001__x0001_ 2 2" xfId="31"/>
    <cellStyle name="??&amp;O?&amp;H?_x0008_??_x0007__x0001__x0001_ 2 3" xfId="32"/>
    <cellStyle name="?W?_laroux" xfId="33"/>
    <cellStyle name="_05-허가민원과~이향숙~엑셀" xfId="34"/>
    <cellStyle name="_05-허가민원과~이향숙~엑셀 2" xfId="35"/>
    <cellStyle name="_05-허가민원과~이향숙~엑셀 3" xfId="36"/>
    <cellStyle name="_06-자치정보과(2008-12-31기준 작성)" xfId="37"/>
    <cellStyle name="_06-자치정보과(2008-12-31기준 작성) 2" xfId="38"/>
    <cellStyle name="_06-자치정보과(2008-12-31기준 작성) 3" xfId="39"/>
    <cellStyle name="_10. 주택,건설" xfId="40"/>
    <cellStyle name="_10. 주택,건설 2" xfId="41"/>
    <cellStyle name="_10. 주택,건설 3" xfId="42"/>
    <cellStyle name="_11. 교통,관광 및 정보통신" xfId="43"/>
    <cellStyle name="_11. 교통,관광 및 정보통신 2" xfId="44"/>
    <cellStyle name="_11. 교통,관광 및 정보통신 3" xfId="45"/>
    <cellStyle name="_13. 환경" xfId="46"/>
    <cellStyle name="_16. 공공행정 및 사법" xfId="47"/>
    <cellStyle name="_16. 공공행정 및 사법 2" xfId="48"/>
    <cellStyle name="_16. 공공행정 및 사법 3" xfId="49"/>
    <cellStyle name="_16-재난안전과~황의범~엑셀" xfId="50"/>
    <cellStyle name="_16-재난안전과~황의범~엑셀 2" xfId="51"/>
    <cellStyle name="_16-재난안전과~황의범~엑셀 3" xfId="52"/>
    <cellStyle name="_17-청정농업과~이권행~엑셀" xfId="53"/>
    <cellStyle name="_17-청정농업과~이권행~엑셀 2" xfId="54"/>
    <cellStyle name="_17-청정농업과~이권행~엑셀 3" xfId="55"/>
    <cellStyle name="_18-해양수산과~우창규~엑셀" xfId="56"/>
    <cellStyle name="_18-해양수산과~우창규~엑셀 2" xfId="57"/>
    <cellStyle name="_18-해양수산과~우창규~엑셀 3" xfId="58"/>
    <cellStyle name="_2008년말기준 통계연보 자료-백주순" xfId="59"/>
    <cellStyle name="_2008년말기준 통계연보 자료-백주순 2" xfId="60"/>
    <cellStyle name="_2008년말기준 통계연보 자료-백주순 3" xfId="61"/>
    <cellStyle name="_3. 인구" xfId="62"/>
    <cellStyle name="_3. 인구 2" xfId="63"/>
    <cellStyle name="_3. 인구 3" xfId="64"/>
    <cellStyle name="_3인구" xfId="65"/>
    <cellStyle name="_6. 농림수산업" xfId="66"/>
    <cellStyle name="_6. 농림수산업 2" xfId="67"/>
    <cellStyle name="_6. 농림수산업 3" xfId="68"/>
    <cellStyle name="_6. 농림수산업(01~20)" xfId="69"/>
    <cellStyle name="_6. 농림수산업(01~20) 2" xfId="70"/>
    <cellStyle name="_6. 농림수산업(01~20) 3" xfId="71"/>
    <cellStyle name="_6. 농림수산업(01~20) 4" xfId="72"/>
    <cellStyle name="_6. 농림수산업(21~40)" xfId="73"/>
    <cellStyle name="_6. 농림수산업(21~40) 2" xfId="74"/>
    <cellStyle name="_6. 농림수산업(21~40) 3" xfId="75"/>
    <cellStyle name="_6. 농림수산업(41~57)" xfId="76"/>
    <cellStyle name="_6. 농림수산업(41~57) 2" xfId="77"/>
    <cellStyle name="_6. 농림수산업(46~59)" xfId="78"/>
    <cellStyle name="_6. 농림수산업(46~59) 2" xfId="79"/>
    <cellStyle name="_6. 농림수산업(46~59) 3" xfId="80"/>
    <cellStyle name="_6. 농림수산업(51~58)" xfId="81"/>
    <cellStyle name="_6. 농림수산업(51~58) 2" xfId="82"/>
    <cellStyle name="_6. 농림수산업(51~58) 3" xfId="83"/>
    <cellStyle name="_9. 유통,금융,보험 및 기타 서비스" xfId="84"/>
    <cellStyle name="_Book1" xfId="85"/>
    <cellStyle name="_기획감사담당관실-2009.12.31 기준-김상록" xfId="86"/>
    <cellStyle name="_기획감사담당관실-2009.12.31 기준-김상록 2" xfId="87"/>
    <cellStyle name="_기획감사담당관실-2009.12.31 기준-김상록 3" xfId="88"/>
    <cellStyle name="_농협중앙회 보령시지부(2009-12-31기준_작성)-송성혁" xfId="89"/>
    <cellStyle name="_도로과" xfId="90"/>
    <cellStyle name="_도로과 2" xfId="91"/>
    <cellStyle name="_도로과 3" xfId="92"/>
    <cellStyle name="_렁니ㅏ렁ㄴ" xfId="93"/>
    <cellStyle name="_렁니ㅏ렁ㄴ 2" xfId="94"/>
    <cellStyle name="_렁니ㅏ렁ㄴ 3" xfId="95"/>
    <cellStyle name="_산림과~변한근~" xfId="96"/>
    <cellStyle name="_산림과~변한근~ 2" xfId="97"/>
    <cellStyle name="_산림과~변한근~ 3" xfId="98"/>
    <cellStyle name="_산림형질변경허가내역(보령시통계)" xfId="99"/>
    <cellStyle name="_산림형질변경허가내역(보령시통계) 2" xfId="100"/>
    <cellStyle name="_산림형질변경허가내역(보령시통계) 3" xfId="101"/>
    <cellStyle name="_시정계-2009.12.31기준 작성" xfId="102"/>
    <cellStyle name="_시정계-2009.12.31기준 작성 2" xfId="103"/>
    <cellStyle name="_읍면동별 인구이동" xfId="104"/>
    <cellStyle name="_인사계-2009.12.31기준 작성(조필행)" xfId="105"/>
    <cellStyle name="_인사계-2009.12.31기준 작성(조필행) 2" xfId="106"/>
    <cellStyle name="_인사계-2009.12.31기준 작성(조필행) 3" xfId="107"/>
    <cellStyle name="_자치정보과(2009-12-31기준 작성)" xfId="108"/>
    <cellStyle name="_자치정보과(2009-12-31기준 작성) 2" xfId="109"/>
    <cellStyle name="_자치정보과(2009-12-31기준 작성) 3" xfId="110"/>
    <cellStyle name="_자치정보과(2009-12-31기준 작성) 4" xfId="111"/>
    <cellStyle name="_재난안전과(2009-12-31기준 작성)-신동준" xfId="112"/>
    <cellStyle name="_재난안전과(2009-12-31기준 작성)-신동준 2" xfId="113"/>
    <cellStyle name="_재난안전과(2009-12-31기준 작성)-신동준 3" xfId="114"/>
    <cellStyle name="_청정농업과-,09.12.31기준 작성,10.5.17현재)-백도현" xfId="115"/>
    <cellStyle name="_청정농업과-,09.12.31기준 작성,10.5.17현재)-이권행" xfId="116"/>
    <cellStyle name="_총무과-조필행" xfId="117"/>
    <cellStyle name="_총무과-조필행 2" xfId="118"/>
    <cellStyle name="_총무과-조필행 3" xfId="119"/>
    <cellStyle name="_통계연보 서식" xfId="120"/>
    <cellStyle name="_통계연보 서식 2" xfId="121"/>
    <cellStyle name="_해양수산과-이종원" xfId="122"/>
    <cellStyle name="_허가민원과(2009-12-31)-황의범" xfId="123"/>
    <cellStyle name="_허가민원과-외국인(2008-12-31기준 작성)" xfId="124"/>
    <cellStyle name="_허가민원과-외국인(2008-12-31기준 작성) 2" xfId="125"/>
    <cellStyle name="_허가민원과-외국인(2008-12-31기준 작성) 3" xfId="126"/>
    <cellStyle name="’E‰Y [0.00]_laroux" xfId="127"/>
    <cellStyle name="’E‰Y_laroux" xfId="128"/>
    <cellStyle name="¤@?e_TEST-1 " xfId="129"/>
    <cellStyle name="20% - 강조색1" xfId="130"/>
    <cellStyle name="20% - 강조색1 2" xfId="131"/>
    <cellStyle name="20% - 강조색2" xfId="132"/>
    <cellStyle name="20% - 강조색2 2" xfId="133"/>
    <cellStyle name="20% - 강조색3" xfId="134"/>
    <cellStyle name="20% - 강조색3 2" xfId="135"/>
    <cellStyle name="20% - 강조색4" xfId="136"/>
    <cellStyle name="20% - 강조색4 2" xfId="137"/>
    <cellStyle name="20% - 강조색5" xfId="138"/>
    <cellStyle name="20% - 강조색5 2" xfId="139"/>
    <cellStyle name="20% - 강조색6" xfId="140"/>
    <cellStyle name="20% - 강조색6 2" xfId="141"/>
    <cellStyle name="40% - 강조색1" xfId="142"/>
    <cellStyle name="40% - 강조색1 2" xfId="143"/>
    <cellStyle name="40% - 강조색2" xfId="144"/>
    <cellStyle name="40% - 강조색2 2" xfId="145"/>
    <cellStyle name="40% - 강조색3" xfId="146"/>
    <cellStyle name="40% - 강조색3 2" xfId="147"/>
    <cellStyle name="40% - 강조색4" xfId="148"/>
    <cellStyle name="40% - 강조색4 2" xfId="149"/>
    <cellStyle name="40% - 강조색5" xfId="150"/>
    <cellStyle name="40% - 강조색5 2" xfId="151"/>
    <cellStyle name="40% - 강조색6" xfId="152"/>
    <cellStyle name="40% - 강조색6 2" xfId="153"/>
    <cellStyle name="60% - 강조색1" xfId="154"/>
    <cellStyle name="60% - 강조색1 2" xfId="155"/>
    <cellStyle name="60% - 강조색2" xfId="156"/>
    <cellStyle name="60% - 강조색2 2" xfId="157"/>
    <cellStyle name="60% - 강조색3" xfId="158"/>
    <cellStyle name="60% - 강조색3 2" xfId="159"/>
    <cellStyle name="60% - 강조색4" xfId="160"/>
    <cellStyle name="60% - 강조색4 2" xfId="161"/>
    <cellStyle name="60% - 강조색5" xfId="162"/>
    <cellStyle name="60% - 강조색5 2" xfId="163"/>
    <cellStyle name="60% - 강조색6" xfId="164"/>
    <cellStyle name="60% - 강조색6 2" xfId="165"/>
    <cellStyle name="A¨­￠￢￠O [0]_INQUIRY ￠?￥i¨u¡AAⓒ￢Aⓒª " xfId="166"/>
    <cellStyle name="A¨­￠￢￠O_INQUIRY ￠?￥i¨u¡AAⓒ￢Aⓒª " xfId="167"/>
    <cellStyle name="AeE­ [0]_±a¼uAe½A " xfId="168"/>
    <cellStyle name="ÅëÈ­ [0]_INQUIRY ¿µ¾÷ÃßÁø " xfId="169"/>
    <cellStyle name="AeE­ [0]_INQUIRY ¿μ¾÷AßAø " xfId="170"/>
    <cellStyle name="AeE­_±a¼uAe½A " xfId="171"/>
    <cellStyle name="ÅëÈ­_INQUIRY ¿µ¾÷ÃßÁø " xfId="172"/>
    <cellStyle name="AeE­_INQUIRY ¿μ¾÷AßAø " xfId="173"/>
    <cellStyle name="AeE¡ⓒ [0]_INQUIRY ￠?￥i¨u¡AAⓒ￢Aⓒª " xfId="174"/>
    <cellStyle name="AeE¡ⓒ_INQUIRY ￠?￥i¨u¡AAⓒ￢Aⓒª " xfId="175"/>
    <cellStyle name="ALIGNMENT" xfId="176"/>
    <cellStyle name="ALIGNMENT 2" xfId="177"/>
    <cellStyle name="ALIGNMENT 3" xfId="178"/>
    <cellStyle name="AÞ¸¶ [0]_±a¼uAe½A " xfId="179"/>
    <cellStyle name="ÄÞ¸¶ [0]_INQUIRY ¿µ¾÷ÃßÁø " xfId="180"/>
    <cellStyle name="AÞ¸¶ [0]_INQUIRY ¿μ¾÷AßAø " xfId="181"/>
    <cellStyle name="AÞ¸¶_±a¼uAe½A " xfId="182"/>
    <cellStyle name="ÄÞ¸¶_INQUIRY ¿µ¾÷ÃßÁø " xfId="183"/>
    <cellStyle name="AÞ¸¶_INQUIRY ¿μ¾÷AßAø " xfId="184"/>
    <cellStyle name="C_TITLE" xfId="185"/>
    <cellStyle name="C_TITLE 2" xfId="186"/>
    <cellStyle name="C¡IA¨ª_¡ic¨u¡A¨￢I¨￢¡Æ AN¡Æe " xfId="187"/>
    <cellStyle name="C￥AØ_¿μ¾÷CoE² " xfId="188"/>
    <cellStyle name="Ç¥ÁØ_»ç¾÷ºÎº° ÃÑ°è " xfId="189"/>
    <cellStyle name="C￥AØ_≫c¾÷ºIº° AN°e " xfId="190"/>
    <cellStyle name="Ç¥ÁØ_5-1±¤°í " xfId="191"/>
    <cellStyle name="C￥AØ_Æi¼º¸RCA " xfId="192"/>
    <cellStyle name="Ç¥ÁØ_LRV " xfId="193"/>
    <cellStyle name="C￥AØ_page 2 " xfId="194"/>
    <cellStyle name="Ç¥ÁØ_page 2 " xfId="195"/>
    <cellStyle name="C￥AØ_page 2  2" xfId="196"/>
    <cellStyle name="Ç¥ÁØ_page 2  2" xfId="197"/>
    <cellStyle name="C￥AØ_page 2  3" xfId="198"/>
    <cellStyle name="Ç¥ÁØ_page 2  3" xfId="199"/>
    <cellStyle name="C￥AØ_page 2  4" xfId="200"/>
    <cellStyle name="Ç¥ÁØ_page 2  4" xfId="201"/>
    <cellStyle name="C￥AØ_page 2  5" xfId="202"/>
    <cellStyle name="Ç¥ÁØ_page 2  5" xfId="203"/>
    <cellStyle name="C￥AØ_page 2 _중앙연구소+용역인원사번_03.02.21" xfId="204"/>
    <cellStyle name="Ç¥ÁØ_page 2 _중앙연구소+용역인원사번_03.02.21" xfId="205"/>
    <cellStyle name="C￥AØ_page 2 _중앙연구소+용역인원사번_03.02.21 2" xfId="206"/>
    <cellStyle name="Ç¥ÁØ_page 2 _중앙연구소+용역인원사번_03.02.21 2" xfId="207"/>
    <cellStyle name="C￥AØ_page 2 _중앙연구소+용역인원사번_03.02.21 3" xfId="208"/>
    <cellStyle name="Ç¥ÁØ_page 2 _중앙연구소+용역인원사번_03.02.21 3" xfId="209"/>
    <cellStyle name="C￥AØ_page 2 _중앙연구소+용역인원사번_03.02.21 4" xfId="210"/>
    <cellStyle name="Ç¥ÁØ_page 2 _중앙연구소+용역인원사번_03.02.21 4" xfId="211"/>
    <cellStyle name="C￥AØ_page 2 _중앙연구소+용역인원사번_03.02.21 5" xfId="212"/>
    <cellStyle name="Ç¥ÁØ_page 2 _중앙연구소+용역인원사번_03.02.21 5" xfId="213"/>
    <cellStyle name="C￥AØ_PERSONAL" xfId="214"/>
    <cellStyle name="Calc Currency (0)" xfId="215"/>
    <cellStyle name="category" xfId="216"/>
    <cellStyle name="category 2" xfId="217"/>
    <cellStyle name="Comma [0]_ SG&amp;A Bridge " xfId="218"/>
    <cellStyle name="Comma_ SG&amp;A Bridge " xfId="219"/>
    <cellStyle name="Comma0" xfId="220"/>
    <cellStyle name="Comma0 2" xfId="221"/>
    <cellStyle name="Comma0 3" xfId="222"/>
    <cellStyle name="Curren?_x0012_퐀_x0017_?" xfId="223"/>
    <cellStyle name="Curren?_x0012_퐀_x0017_? 2" xfId="224"/>
    <cellStyle name="Curren?_x0012_퐀_x0017_? 3" xfId="225"/>
    <cellStyle name="Currency [0]_ SG&amp;A Bridge " xfId="226"/>
    <cellStyle name="Currency_ SG&amp;A Bridge " xfId="227"/>
    <cellStyle name="Currency0" xfId="228"/>
    <cellStyle name="Currency0 2" xfId="229"/>
    <cellStyle name="Currency0 3" xfId="230"/>
    <cellStyle name="Currency1" xfId="231"/>
    <cellStyle name="Currency1 2" xfId="232"/>
    <cellStyle name="Date" xfId="233"/>
    <cellStyle name="Date 2" xfId="234"/>
    <cellStyle name="Date 2 2" xfId="235"/>
    <cellStyle name="Date 2 3" xfId="236"/>
    <cellStyle name="Date 3" xfId="237"/>
    <cellStyle name="Date 4" xfId="238"/>
    <cellStyle name="Euro" xfId="239"/>
    <cellStyle name="Euro 2" xfId="240"/>
    <cellStyle name="Fixed" xfId="241"/>
    <cellStyle name="Fixed 2" xfId="242"/>
    <cellStyle name="Fixed 2 2" xfId="243"/>
    <cellStyle name="Fixed 2 3" xfId="244"/>
    <cellStyle name="Fixed 3" xfId="245"/>
    <cellStyle name="Fixed 4" xfId="246"/>
    <cellStyle name="Grey" xfId="247"/>
    <cellStyle name="Grey 2" xfId="248"/>
    <cellStyle name="Grey 2 2" xfId="249"/>
    <cellStyle name="Grey 2 3" xfId="250"/>
    <cellStyle name="Grey 3" xfId="251"/>
    <cellStyle name="HEADER" xfId="252"/>
    <cellStyle name="HEADER 2" xfId="253"/>
    <cellStyle name="Header1" xfId="254"/>
    <cellStyle name="Header1 2" xfId="255"/>
    <cellStyle name="Header1 2 2" xfId="256"/>
    <cellStyle name="Header1 2 3" xfId="257"/>
    <cellStyle name="Header1 3" xfId="258"/>
    <cellStyle name="Header2" xfId="259"/>
    <cellStyle name="Header2 2" xfId="260"/>
    <cellStyle name="Header2 3" xfId="261"/>
    <cellStyle name="Heading 1" xfId="262"/>
    <cellStyle name="Heading 1 2" xfId="263"/>
    <cellStyle name="Heading 1 3" xfId="264"/>
    <cellStyle name="Heading 2" xfId="265"/>
    <cellStyle name="Heading 2 2" xfId="266"/>
    <cellStyle name="Heading 2 3" xfId="267"/>
    <cellStyle name="HEADING1" xfId="268"/>
    <cellStyle name="HEADING1 2" xfId="269"/>
    <cellStyle name="HEADING1 2 2" xfId="270"/>
    <cellStyle name="HEADING1 2 3" xfId="271"/>
    <cellStyle name="HEADING1 3" xfId="272"/>
    <cellStyle name="HEADING2" xfId="273"/>
    <cellStyle name="HEADING2 2" xfId="274"/>
    <cellStyle name="HEADING2 2 2" xfId="275"/>
    <cellStyle name="HEADING2 2 3" xfId="276"/>
    <cellStyle name="HEADING2 3" xfId="277"/>
    <cellStyle name="Hyperlink_NEGS" xfId="278"/>
    <cellStyle name="Input [yellow]" xfId="279"/>
    <cellStyle name="Input [yellow] 2" xfId="280"/>
    <cellStyle name="Input [yellow] 2 2" xfId="281"/>
    <cellStyle name="Input [yellow] 2 3" xfId="282"/>
    <cellStyle name="Input [yellow] 3" xfId="283"/>
    <cellStyle name="Model" xfId="284"/>
    <cellStyle name="Model 2" xfId="285"/>
    <cellStyle name="Normal - Style1" xfId="286"/>
    <cellStyle name="Normal - Style1 2" xfId="287"/>
    <cellStyle name="Normal - Style1 3" xfId="288"/>
    <cellStyle name="Normal_ SG&amp;A Bridge " xfId="289"/>
    <cellStyle name="NUM_" xfId="290"/>
    <cellStyle name="Œ…?æ맖?e [0.00]_laroux" xfId="291"/>
    <cellStyle name="Œ…?æ맖?e_laroux" xfId="292"/>
    <cellStyle name="Percent [2]" xfId="293"/>
    <cellStyle name="Percent [2] 2" xfId="294"/>
    <cellStyle name="Percent [2] 2 2" xfId="295"/>
    <cellStyle name="Percent [2] 2 3" xfId="296"/>
    <cellStyle name="Percent [2] 3" xfId="297"/>
    <cellStyle name="R_TITLE" xfId="298"/>
    <cellStyle name="R_TITLE 2" xfId="299"/>
    <cellStyle name="subhead" xfId="300"/>
    <cellStyle name="subhead 2" xfId="301"/>
    <cellStyle name="subhead 3" xfId="302"/>
    <cellStyle name="Total" xfId="303"/>
    <cellStyle name="Total 2" xfId="304"/>
    <cellStyle name="Total 2 2" xfId="305"/>
    <cellStyle name="Total 2 3" xfId="306"/>
    <cellStyle name="Total 3" xfId="307"/>
    <cellStyle name="Total 4" xfId="308"/>
    <cellStyle name="강조색1" xfId="309"/>
    <cellStyle name="강조색1 2" xfId="310"/>
    <cellStyle name="강조색2" xfId="311"/>
    <cellStyle name="강조색2 2" xfId="312"/>
    <cellStyle name="강조색3" xfId="313"/>
    <cellStyle name="강조색3 2" xfId="314"/>
    <cellStyle name="강조색4" xfId="315"/>
    <cellStyle name="강조색4 2" xfId="316"/>
    <cellStyle name="강조색5" xfId="317"/>
    <cellStyle name="강조색5 2" xfId="318"/>
    <cellStyle name="강조색6" xfId="319"/>
    <cellStyle name="강조색6 2" xfId="320"/>
    <cellStyle name="경고문" xfId="321"/>
    <cellStyle name="경고문 2" xfId="322"/>
    <cellStyle name="계산" xfId="323"/>
    <cellStyle name="계산 2" xfId="324"/>
    <cellStyle name="咬訌裝?INCOM1" xfId="325"/>
    <cellStyle name="咬訌裝?INCOM10" xfId="326"/>
    <cellStyle name="咬訌裝?INCOM2" xfId="327"/>
    <cellStyle name="咬訌裝?INCOM3" xfId="328"/>
    <cellStyle name="咬訌裝?INCOM4" xfId="329"/>
    <cellStyle name="咬訌裝?INCOM5" xfId="330"/>
    <cellStyle name="咬訌裝?INCOM6" xfId="331"/>
    <cellStyle name="咬訌裝?INCOM7" xfId="332"/>
    <cellStyle name="咬訌裝?INCOM8" xfId="333"/>
    <cellStyle name="咬訌裝?INCOM9" xfId="334"/>
    <cellStyle name="咬訌裝?PRIB11" xfId="335"/>
    <cellStyle name="나쁨" xfId="336"/>
    <cellStyle name="나쁨 2" xfId="337"/>
    <cellStyle name="뒤에 오는 하이퍼링크_02(1).토지및기후" xfId="338"/>
    <cellStyle name="똿뗦먛귟 [0.00]_PRODUCT DETAIL Q1" xfId="339"/>
    <cellStyle name="똿뗦먛귟_PRODUCT DETAIL Q1" xfId="340"/>
    <cellStyle name="메모" xfId="341"/>
    <cellStyle name="메모 2" xfId="342"/>
    <cellStyle name="믅됞 [0.00]_PRODUCT DETAIL Q1" xfId="343"/>
    <cellStyle name="믅됞_PRODUCT DETAIL Q1" xfId="344"/>
    <cellStyle name="Percent" xfId="345"/>
    <cellStyle name="백분율 2" xfId="346"/>
    <cellStyle name="백분율 2 2" xfId="347"/>
    <cellStyle name="백분율 3" xfId="348"/>
    <cellStyle name="보통" xfId="349"/>
    <cellStyle name="보통 2" xfId="350"/>
    <cellStyle name="뷭?_BOOKSHIP" xfId="351"/>
    <cellStyle name="설명 텍스트" xfId="352"/>
    <cellStyle name="설명 텍스트 2" xfId="353"/>
    <cellStyle name="셀 확인" xfId="354"/>
    <cellStyle name="셀 확인 2" xfId="355"/>
    <cellStyle name="Comma" xfId="356"/>
    <cellStyle name="Comma [0]" xfId="357"/>
    <cellStyle name="쉼표 [0] 2" xfId="358"/>
    <cellStyle name="쉼표 [0] 2 2" xfId="359"/>
    <cellStyle name="쉼표 [0] 2 2 2" xfId="360"/>
    <cellStyle name="쉼표 [0] 2 3" xfId="361"/>
    <cellStyle name="쉼표 [0] 3" xfId="362"/>
    <cellStyle name="쉼표 [0] 3 2" xfId="363"/>
    <cellStyle name="쉼표 [0] 3 2 2" xfId="364"/>
    <cellStyle name="쉼표 [0] 3 3" xfId="365"/>
    <cellStyle name="쉼표 [0] 3 4" xfId="366"/>
    <cellStyle name="쉼표 [0] 4" xfId="367"/>
    <cellStyle name="쉼표 [0] 5" xfId="368"/>
    <cellStyle name="쉼표 [0] 6" xfId="369"/>
    <cellStyle name="쉼표 [0] 7" xfId="370"/>
    <cellStyle name="쉼표 [0]_1007용도지역" xfId="371"/>
    <cellStyle name="쉼표 [0]_1009공원" xfId="372"/>
    <cellStyle name="쉼표 [0]_100주택건설" xfId="373"/>
    <cellStyle name="쉼표 2" xfId="374"/>
    <cellStyle name="스타일 1" xfId="375"/>
    <cellStyle name="스타일 1 2" xfId="376"/>
    <cellStyle name="스타일 1 3" xfId="377"/>
    <cellStyle name="스타일 1 4" xfId="378"/>
    <cellStyle name="안건회계법인" xfId="379"/>
    <cellStyle name="연결된 셀" xfId="380"/>
    <cellStyle name="연결된 셀 2" xfId="381"/>
    <cellStyle name="Followed Hyperlink" xfId="382"/>
    <cellStyle name="요약" xfId="383"/>
    <cellStyle name="요약 2" xfId="384"/>
    <cellStyle name="일정_K200창정비 (2)" xfId="385"/>
    <cellStyle name="입력" xfId="386"/>
    <cellStyle name="입력 2" xfId="387"/>
    <cellStyle name="제목" xfId="388"/>
    <cellStyle name="제목 1" xfId="389"/>
    <cellStyle name="제목 1 2" xfId="390"/>
    <cellStyle name="제목 2" xfId="391"/>
    <cellStyle name="제목 2 2" xfId="392"/>
    <cellStyle name="제목 3" xfId="393"/>
    <cellStyle name="제목 3 2" xfId="394"/>
    <cellStyle name="제목 4" xfId="395"/>
    <cellStyle name="제목 4 2" xfId="396"/>
    <cellStyle name="제목 5" xfId="397"/>
    <cellStyle name="좋음" xfId="398"/>
    <cellStyle name="좋음 2" xfId="399"/>
    <cellStyle name="지정되지 않음" xfId="400"/>
    <cellStyle name="지정되지 않음 2" xfId="401"/>
    <cellStyle name="지정되지 않음 2 2" xfId="402"/>
    <cellStyle name="지정되지 않음 2 3" xfId="403"/>
    <cellStyle name="출력" xfId="404"/>
    <cellStyle name="출력 2" xfId="405"/>
    <cellStyle name="콤마 " xfId="406"/>
    <cellStyle name="콤마 [0]_  종  합  " xfId="407"/>
    <cellStyle name="콤마_  종  합  " xfId="408"/>
    <cellStyle name="Currency" xfId="409"/>
    <cellStyle name="Currency [0]" xfId="410"/>
    <cellStyle name="통화 [0] 2" xfId="411"/>
    <cellStyle name="퍼센트" xfId="412"/>
    <cellStyle name="표서식" xfId="413"/>
    <cellStyle name="표서식 2" xfId="414"/>
    <cellStyle name="표준 10" xfId="415"/>
    <cellStyle name="표준 11" xfId="416"/>
    <cellStyle name="표준 12" xfId="417"/>
    <cellStyle name="표준 13" xfId="418"/>
    <cellStyle name="표준 13 2" xfId="419"/>
    <cellStyle name="표준 14" xfId="420"/>
    <cellStyle name="표준 14 2" xfId="421"/>
    <cellStyle name="표준 14 3" xfId="422"/>
    <cellStyle name="표준 15" xfId="423"/>
    <cellStyle name="표준 16" xfId="424"/>
    <cellStyle name="표준 17" xfId="425"/>
    <cellStyle name="표준 18" xfId="426"/>
    <cellStyle name="표준 19" xfId="427"/>
    <cellStyle name="표준 19 2" xfId="428"/>
    <cellStyle name="표준 19 3" xfId="429"/>
    <cellStyle name="표준 2" xfId="430"/>
    <cellStyle name="표준 2 2" xfId="431"/>
    <cellStyle name="표준 2 2 2" xfId="432"/>
    <cellStyle name="표준 2 2 3" xfId="433"/>
    <cellStyle name="표준 2 2 4" xfId="434"/>
    <cellStyle name="표준 2 3" xfId="435"/>
    <cellStyle name="표준 2 3 2" xfId="436"/>
    <cellStyle name="표준 2 4" xfId="437"/>
    <cellStyle name="표준 2 5" xfId="438"/>
    <cellStyle name="표준 2 6" xfId="439"/>
    <cellStyle name="표준 20" xfId="440"/>
    <cellStyle name="표준 21" xfId="441"/>
    <cellStyle name="표준 22" xfId="442"/>
    <cellStyle name="표준 23" xfId="443"/>
    <cellStyle name="표준 23 2" xfId="444"/>
    <cellStyle name="표준 24" xfId="445"/>
    <cellStyle name="표준 25" xfId="446"/>
    <cellStyle name="표준 26" xfId="447"/>
    <cellStyle name="표준 27" xfId="448"/>
    <cellStyle name="표준 28" xfId="449"/>
    <cellStyle name="표준 29" xfId="450"/>
    <cellStyle name="표준 3" xfId="451"/>
    <cellStyle name="표준 3 2" xfId="452"/>
    <cellStyle name="표준 3 3" xfId="453"/>
    <cellStyle name="표준 30" xfId="454"/>
    <cellStyle name="표준 31" xfId="455"/>
    <cellStyle name="표준 32" xfId="456"/>
    <cellStyle name="표준 33" xfId="457"/>
    <cellStyle name="표준 4" xfId="458"/>
    <cellStyle name="표준 4 2" xfId="459"/>
    <cellStyle name="표준 4 3" xfId="460"/>
    <cellStyle name="표준 5" xfId="461"/>
    <cellStyle name="표준 5 2" xfId="462"/>
    <cellStyle name="표준 50" xfId="463"/>
    <cellStyle name="표준 6" xfId="464"/>
    <cellStyle name="표준 6 2" xfId="465"/>
    <cellStyle name="표준 6 3" xfId="466"/>
    <cellStyle name="표준 7" xfId="467"/>
    <cellStyle name="표준 8" xfId="468"/>
    <cellStyle name="표준 9" xfId="469"/>
    <cellStyle name="표준 9 2" xfId="470"/>
    <cellStyle name="표준_10(1).주택건설" xfId="471"/>
    <cellStyle name="표준_1004아파트건립" xfId="472"/>
    <cellStyle name="표준_1004아파트건립철" xfId="473"/>
    <cellStyle name="표준_1005토지거래현황" xfId="474"/>
    <cellStyle name="표준_10080412도시계획" xfId="475"/>
    <cellStyle name="표준_1008개발제한구역" xfId="476"/>
    <cellStyle name="표준_1009공원" xfId="477"/>
    <cellStyle name="표준_100주택건설" xfId="478"/>
    <cellStyle name="표준_1011하천부지점용" xfId="479"/>
    <cellStyle name="표준_1011하천부지점용_하천부지점용" xfId="480"/>
    <cellStyle name="표준_1014도로교통교량" xfId="481"/>
    <cellStyle name="표준_1015건설장비" xfId="482"/>
    <cellStyle name="표준_10주택.건설" xfId="483"/>
    <cellStyle name="표준_농업용기구및기계보유 " xfId="484"/>
    <cellStyle name="표준_도로교통2" xfId="485"/>
    <cellStyle name="표준_산림" xfId="486"/>
    <cellStyle name="표준_일기일수" xfId="487"/>
    <cellStyle name="표준_일기일수 2" xfId="488"/>
    <cellStyle name="표준_통계표변경양식" xfId="489"/>
    <cellStyle name="표준_통계표변경양식_주택과" xfId="490"/>
    <cellStyle name="표준_하천" xfId="491"/>
    <cellStyle name="Hyperlink" xfId="49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externalLink" Target="externalLinks/externalLink1.xml" /><Relationship Id="rId25" Type="http://schemas.openxmlformats.org/officeDocument/2006/relationships/externalLink" Target="externalLinks/externalLink2.xml" /><Relationship Id="rId26" Type="http://schemas.openxmlformats.org/officeDocument/2006/relationships/externalLink" Target="externalLinks/externalLink3.xml" /><Relationship Id="rId27" Type="http://schemas.openxmlformats.org/officeDocument/2006/relationships/externalLink" Target="externalLinks/externalLink4.xml" /><Relationship Id="rId28" Type="http://schemas.openxmlformats.org/officeDocument/2006/relationships/externalLink" Target="externalLinks/externalLink5.xml" /><Relationship Id="rId29" Type="http://schemas.openxmlformats.org/officeDocument/2006/relationships/externalLink" Target="externalLinks/externalLink6.xml" /><Relationship Id="rId30" Type="http://schemas.openxmlformats.org/officeDocument/2006/relationships/externalLink" Target="externalLinks/externalLink7.xml" /><Relationship Id="rId31" Type="http://schemas.openxmlformats.org/officeDocument/2006/relationships/externalLink" Target="externalLinks/externalLink8.xml" /><Relationship Id="rId32" Type="http://schemas.openxmlformats.org/officeDocument/2006/relationships/externalLink" Target="externalLinks/externalLink9.xml" /><Relationship Id="rId33" Type="http://schemas.openxmlformats.org/officeDocument/2006/relationships/externalLink" Target="externalLinks/externalLink10.xml" /><Relationship Id="rId34" Type="http://schemas.openxmlformats.org/officeDocument/2006/relationships/externalLink" Target="externalLinks/externalLink11.xml" /><Relationship Id="rId35" Type="http://schemas.openxmlformats.org/officeDocument/2006/relationships/externalLink" Target="externalLinks/externalLink12.xml" /><Relationship Id="rId36" Type="http://schemas.openxmlformats.org/officeDocument/2006/relationships/externalLink" Target="externalLinks/externalLink13.xml" /><Relationship Id="rId37" Type="http://schemas.openxmlformats.org/officeDocument/2006/relationships/externalLink" Target="externalLinks/externalLink14.xml" /><Relationship Id="rId38" Type="http://schemas.openxmlformats.org/officeDocument/2006/relationships/externalLink" Target="externalLinks/externalLink15.xml" /><Relationship Id="rId39" Type="http://schemas.openxmlformats.org/officeDocument/2006/relationships/externalLink" Target="externalLinks/externalLink16.xml" /><Relationship Id="rId40" Type="http://schemas.openxmlformats.org/officeDocument/2006/relationships/externalLink" Target="externalLinks/externalLink17.xml" /><Relationship Id="rId41" Type="http://schemas.openxmlformats.org/officeDocument/2006/relationships/externalLink" Target="externalLinks/externalLink18.xml" /><Relationship Id="rId42" Type="http://schemas.openxmlformats.org/officeDocument/2006/relationships/externalLink" Target="externalLinks/externalLink19.xml" /><Relationship Id="rId43" Type="http://schemas.openxmlformats.org/officeDocument/2006/relationships/externalLink" Target="externalLinks/externalLink20.xml" /><Relationship Id="rId44" Type="http://schemas.openxmlformats.org/officeDocument/2006/relationships/externalLink" Target="externalLinks/externalLink21.xml" /><Relationship Id="rId45" Type="http://schemas.openxmlformats.org/officeDocument/2006/relationships/externalLink" Target="externalLinks/externalLink22.xml" /><Relationship Id="rId46" Type="http://schemas.openxmlformats.org/officeDocument/2006/relationships/externalLink" Target="externalLinks/externalLink23.xml" /><Relationship Id="rId47" Type="http://schemas.openxmlformats.org/officeDocument/2006/relationships/externalLink" Target="externalLinks/externalLink24.xml" /><Relationship Id="rId48" Type="http://schemas.openxmlformats.org/officeDocument/2006/relationships/externalLink" Target="externalLinks/externalLink25.xml" /><Relationship Id="rId49" Type="http://schemas.openxmlformats.org/officeDocument/2006/relationships/externalLink" Target="externalLinks/externalLink26.xml" /><Relationship Id="rId50" Type="http://schemas.openxmlformats.org/officeDocument/2006/relationships/externalLink" Target="externalLinks/externalLink27.xml" /><Relationship Id="rId51" Type="http://schemas.openxmlformats.org/officeDocument/2006/relationships/externalLink" Target="externalLinks/externalLink28.xml" /><Relationship Id="rId52" Type="http://schemas.openxmlformats.org/officeDocument/2006/relationships/externalLink" Target="externalLinks/externalLink29.xml" /><Relationship Id="rId53" Type="http://schemas.openxmlformats.org/officeDocument/2006/relationships/externalLink" Target="externalLinks/externalLink30.xml" /><Relationship Id="rId54" Type="http://schemas.openxmlformats.org/officeDocument/2006/relationships/externalLink" Target="externalLinks/externalLink31.xml" /><Relationship Id="rId55" Type="http://schemas.openxmlformats.org/officeDocument/2006/relationships/externalLink" Target="externalLinks/externalLink32.xml" /><Relationship Id="rId56" Type="http://schemas.openxmlformats.org/officeDocument/2006/relationships/externalLink" Target="externalLinks/externalLink33.xml" /><Relationship Id="rId57" Type="http://schemas.openxmlformats.org/officeDocument/2006/relationships/externalLink" Target="externalLinks/externalLink34.xml" /><Relationship Id="rId58" Type="http://schemas.openxmlformats.org/officeDocument/2006/relationships/externalLink" Target="externalLinks/externalLink35.xml" /><Relationship Id="rId59" Type="http://schemas.openxmlformats.org/officeDocument/2006/relationships/externalLink" Target="externalLinks/externalLink36.xml" /><Relationship Id="rId6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51060;&#51116;&#50864;\&#52649;&#52397;&#45224;&#46020;&#53685;&#44228;&#50672;&#48372;\&#51600;&#44144;&#50868;%20&#51064;&#49373;\&#49888;&#45208;&#45716;%20&#53685;&#44228;\My%20Documents\&#51204;&#44397;&#53685;&#44228;\2005&#45380;\&#53685;&#44228;&#48516;&#49437;0501&#50900;(17)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brcn.go.kr/Documents%20and%20Settings/Boryeong/&#48148;&#53461;%20&#54868;&#47732;/2008(3)/&#52572;&#51333;/114.%20&#44400;&#48376;&#52397;%20&#44397;&#44032;%20&#48143;%20&#51648;&#48169;&#44277;&#47924;&#50896;%20&#51221;&#50896;&#54364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brcn.go.kr/Documents%20and%20Settings/Boryeong/&#48148;&#53461;%20&#54868;&#47732;/2009%20&#49436;&#49885;%20&#48373;&#49324;/3.%20&#51064;&#44396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brcn.go.kr/Documents%20and%20Settings/user/My%20Documents/&#45348;&#51060;&#53944;&#50728;%20&#48155;&#51008;%20&#54028;&#51068;/6.&#45453;&#47548;&#49688;&#49328;&#50629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brcn.go.kr/Documents%20and%20Settings/Dendrobium/&#48148;&#53461;%20&#54868;&#47732;/Documents%20and%20Settings/user/My%20Documents/&#45348;&#51060;&#53944;&#50728;%20&#48155;&#51008;%20&#54028;&#51068;/6.&#45453;&#47548;&#49688;&#49328;&#50629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brcn.go.kr/&#50976;&#44508;&#49345;/&#53685;&#44228;&#50672;&#48372;/&#48149;&#51333;&#49689;%202007%20&#53685;&#44228;&#50672;&#48372;%20&#51089;&#49457;&#51473;/02-&#48537;&#51060;&#44592;%20&#52572;&#51333;&#49892;&#44284;&#50640;&#49436;%20&#46308;&#50612;&#50728;&#44163;%20&#44057;&#45796;%20&#48537;&#51068;&#44275;%20-&#48149;&#51333;&#49689;&#51089;&#50629;&#51473;2007.12.31&#44592;&#51456;%20&#48537;&#51060;&#44592;/12.%20&#48372;&#44148;%20&#48143;%20&#49324;&#54924;&#48372;&#51109;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brcn.go.kr/d/2006&#45380;&#46020;/&#51008;&#54665;&#48372;&#44256;&#49436;/&#48708;&#51008;&#54665;/&#49549;&#48372;(2&#50900;)/&#48708;&#51008;&#54665;(0602)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brcn.go.kr/Documents%20and%20Settings\Boryeong\&#48148;&#53461;%20&#54868;&#47732;\2009&#45380;&#44592;&#51456;%20&#53685;&#44228;&#50672;&#48372;%20&#51089;&#49457;\&#45208;&#45572;&#44592;\&#53440;&#44592;&#44288;(2009-12-31&#44592;&#51456;%20&#51089;&#49457;)\3.%20&#51064;&#44396;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brcn.go.kr/DOCUME~1\user\LOCALS~1\Temp\_AZTMP10_\&#44148;&#52629;&#46020;&#49884;&#44284;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brcn.go.kr/DOCUME~1\user\LOCALS~1\Temp\_AZTMP10_\&#51088;&#52824;&#54665;&#51221;&#44284;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brcn.go.kr/Documents%20and%20Settings\Boryeong\&#48148;&#53461;%20&#54868;&#47732;\&#49892;&#44284;%20&#44592;&#44288;%20&#45208;&#45572;&#44592;\&#46020;&#49884;&#51452;&#53469;&#44284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50864;&#54200;&#53685;&#44228;\My%20Documents\&#53685;&#44228;&#51088;&#47308;\&#50900;&#48324;&#48516;&#49437;\01.10&#50900;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brcn.go.kr/Program%20Files\Nanum%20Technologies\SmartFlow%20OSE2\temp\&#46020;&#49884;&#51452;&#53469;&#44284;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brcn.go.kr/DOCUME~1\user\LOCALS~1\Temp\BZ17B1440\&#51088;&#52824;&#51221;&#48372;&#44284;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brcn.go.kr/Documents%20and%20Settings\Boryeong\&#48148;&#53461;%20&#54868;&#47732;\&#49324;&#48376;%20-%20&#49892;&#44284;&#50640;&#49436;%20&#49352;&#47196;%20&#48155;&#51012;&#44163;\&#54728;&#44032;&#48124;&#50896;&#44284;%20&#52628;&#44032;&#51088;&#47308;\2007&#53685;&#44228;&#50672;&#48372;%20&#52712;&#54633;&#51088;&#47308;%20&#52572;&#51333;-&#48372;&#47161;&#49884;\2003&#53685;&#44228;&#50672;&#48372;\&#49892;&#44284;&#48324;\&#53664;&#51648;&#48143;&#44592;&#54980;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brcn.go.kr/Documents%20and%20Settings\Boryeong\&#48148;&#53461;%20&#54868;&#47732;\&#49324;&#48376;%20-%20&#49892;&#44284;&#50640;&#49436;%20&#49352;&#47196;%20&#48155;&#51012;&#44163;\&#54728;&#44032;&#48124;&#50896;&#44284;%20&#52628;&#44032;&#51088;&#47308;\Documents%20and%20Settings\user\My%20Documents\&#45348;&#51060;&#53944;&#50728;%20&#48155;&#51008;%20&#54028;&#51068;\6.&#45453;&#47548;&#49688;&#49328;&#50629;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brcn.go.kr/2008%20&#51228;48&#54924;%20&#53685;&#44228;&#50672;&#48372;%20&#51089;&#50629;\&#49436;&#49885;\&#50808;&#48512;\&#44397;&#47549;&#45453;&#49328;&#47932;&#54408;&#51656;&#44288;&#47532;&#50896;%20&#52649;&#45224;&#51648;&#50896;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brcn.go.kr/Documents%20and%20Settings/Boryeong/&#48148;&#53461;%20&#54868;&#47732;/&#51088;&#52824;&#51221;&#48372;&#44284;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brcn.go.kr/Documents%20and%20Settings/Boryeong/&#48148;&#53461;%20&#54868;&#47732;/###2009.12.31&#44592;&#51456;%20&#53685;&#44228;&#50672;&#48372;%20&#47564;&#46308;&#44592;###&#52572;&#51333;\3.%20&#51064;&#44396;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brcn.go.kr/Program%20Files/Nanum%20Technologies/SmartFlow%20OSE2/temp/###2009.12.31&#44592;&#51456;%20&#53685;&#44228;&#50672;&#48372;%20&#47564;&#46308;&#44592;###&#52572;&#51333;\3.%20&#51064;&#44396;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brcn.go.kr/Program%20Files/Nanum%20Technologies/SmartFlow%20OSE2/temp/2008(3)/&#52572;&#51333;/114.%20&#44400;&#48376;&#52397;%20&#44397;&#44032;%20&#48143;%20&#51648;&#48169;&#44277;&#47924;&#50896;%20&#51221;&#50896;&#54364;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brcn.go.kr/Program%20Files/Nanum%20Technologies/SmartFlow%20OSE2/temp/2009%20&#49436;&#49885;%20&#48373;&#49324;/3.%20&#51064;&#44396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OLD\&#50864;&#54200;&#53685;&#44228;\My%20Documents\&#53685;&#44228;&#51088;&#47308;\&#50900;&#48324;&#48516;&#49437;\01.10&#50900;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brcn.go.kr/Program%20Files\Nanum%20Technologies\SmartFlow%20OSE2\temp\&#45348;&#51060;&#53944;&#50728;%20&#48155;&#51008;%20&#54028;&#51068;\6.&#45453;&#47548;&#49688;&#49328;&#50629;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brcn.go.kr/DOCUME~1/user/LOCALS~1/Temp/2008.12.31&#44592;&#51456;%20&#48372;&#47161;&#49884;%20&#53685;&#44228;&#50672;&#48372;%20&#49436;&#49885;.zip&#50640;%20&#45824;&#54620;%20&#51076;&#49884;%20&#46356;&#47113;&#53552;&#47532;%201/&#46020;&#49884;&#51452;&#53469;&#44284;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brcn.go.kr/DOCUME~1/user/LOCALS~1/Temp/2008.12.31&#44592;&#51456;%20&#48372;&#47161;&#49884;%20&#53685;&#44228;&#50672;&#48372;%20&#49436;&#49885;.zip&#50640;%20&#45824;&#54620;%20&#51076;&#49884;%20&#46356;&#47113;&#53552;&#47532;%201/&#54728;&#44032;&#48124;&#50896;&#44284;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brcn.go.kr/&#53685;&#44228;\&#53685;&#44228;&#50672;&#48372;\2012&#53685;&#44228;&#50672;&#48372;\&#46020;&#52397;(&#49884;&#44400;)\10.%20&#51452;&#53469;,&#44148;&#49444;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brcn.go.kr/&#53685;&#44228;&#45812;&#45817;/&#53685;&#44228;&#50672;&#48372;/&#51228;49&#54924;(2009)%20&#52649;&#45224;&#53685;&#44228;&#50672;&#48372;/2009%20&#53685;&#44228;&#50672;&#48372;%20&#48156;&#44036;&#51088;&#47308;/&#53685;&#44228;&#54364;(&#48512;&#47197;&#54252;&#54632;)/10.&#51452;&#53469;,&#44148;&#49444;(&#52572;&#51333;)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brcn.go.kr/Documents%20and%20Settings\Boryeong\&#48148;&#53461;%20&#54868;&#47732;\#2009.12.31&#44592;&#51456;%20&#53685;&#44228;&#50672;&#48372;%20&#47564;&#46308;&#44592;#\10.%20&#51452;&#53469;,&#44148;&#49444;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er1\Documents\&#48372;&#47161;&#49884;%20&#47700;&#49888;&#51200;%20&#48155;&#51008;%20&#54028;&#51068;\&#44148;&#52629;&#54728;&#44032;&#44284;(2020.12.31.)-&#44148;&#52629;&#54728;&#44032;&#53685;&#44228;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51060;&#51116;&#50864;\&#52649;&#52397;&#45224;&#46020;&#53685;&#44228;&#50672;&#48372;\&#51600;&#44144;&#50868;%20&#51064;&#49373;\&#49888;&#45208;&#45716;%20&#53685;&#44228;\My%20Documents\&#50900;&#53685;&#44228;&#48516;&#49437;\&#53685;&#44228;&#48516;&#49437;(2005&#50900;&#48324;)\4&#50900;\2004&#45380;%20&#51217;&#49688;&#47932;&#47049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brcn.go.kr/Documents%20and%20Settings/Dendrobium/&#48148;&#53461;%20&#54868;&#47732;/2007&#53685;&#44228;&#50672;&#48372;%20&#52712;&#54633;&#51088;&#47308;%20&#52572;&#51333;-&#48372;&#47161;&#49884;/2003&#53685;&#44228;&#50672;&#48372;/&#49892;&#44284;&#48324;/&#53664;&#51648;&#48143;&#44592;&#54980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brcn.go.kr/&#53685;&#44228;&#50672;&#48372;/&#49892;&#44284;&#47196;%20&#48512;&#53552;%20&#52712;&#54633;&#51473;/03-&#52509;&#47924;&#44284;/2007&#53685;&#44228;&#50672;&#48372;%20&#52712;&#54633;&#51088;&#47308;%20&#52572;&#51333;-&#48372;&#47161;&#49884;/2003&#53685;&#44228;&#50672;&#48372;/&#49892;&#44284;&#48324;/&#53664;&#51648;&#48143;&#44592;&#54980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brcn.go.kr/Program%20Files/Nanum%20Technologies/SmartFlow%20OSE2/temp/&#51088;&#52824;&#51221;&#48372;&#44284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brcn.go.kr/download/stat/2019/3.%20&#51064;&#44396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brcn.go.kr/Program%20Files/Nanum%20Technologies/SmartFlow%20OSE2/temp/&#52509;&#47924;&#4428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uto"/>
      <sheetName val="겉장"/>
      <sheetName val="차례"/>
      <sheetName val="우편물접수량"/>
      <sheetName val="월별접수물량"/>
      <sheetName val="청별접수"/>
      <sheetName val="종별접수"/>
      <sheetName val="주요종별단가"/>
      <sheetName val="우표판매 및 수집물량"/>
      <sheetName val="우체국택배"/>
      <sheetName val="국제특급"/>
      <sheetName val="별후납"/>
      <sheetName val="배달물수"/>
      <sheetName val="접수대배달"/>
      <sheetName val="배달물량비교"/>
      <sheetName val="일별전년대비"/>
      <sheetName val="항목별세입"/>
      <sheetName val="세입1"/>
      <sheetName val="세입2"/>
      <sheetName val="당월"/>
      <sheetName val="금년누계"/>
      <sheetName val="전년동월"/>
      <sheetName val="전년누계"/>
      <sheetName val="전월"/>
      <sheetName val="RowData"/>
    </sheetNames>
    <sheetDataSet>
      <sheetData sheetId="5">
        <row r="1">
          <cell r="A1" t="str">
            <v>  다. 체신청별 접수물량</v>
          </cell>
        </row>
      </sheetData>
      <sheetData sheetId="6">
        <row r="1">
          <cell r="A1" t="str">
            <v>  라. 종별 접수량(총괄)</v>
          </cell>
        </row>
      </sheetData>
      <sheetData sheetId="10">
        <row r="1">
          <cell r="A1" t="str">
            <v>  아. 국제특급우편물 접수실적</v>
          </cell>
        </row>
      </sheetData>
      <sheetData sheetId="11">
        <row r="1">
          <cell r="A1" t="str">
            <v>  자. 요금별·후납 우편물량 및 금액</v>
          </cell>
        </row>
      </sheetData>
      <sheetData sheetId="12">
        <row r="2">
          <cell r="A2" t="str">
            <v>  2. 배달우편물</v>
          </cell>
        </row>
      </sheetData>
      <sheetData sheetId="13">
        <row r="1">
          <cell r="A1" t="str">
            <v>  나. 접수물량과 배달물량 비교</v>
          </cell>
        </row>
      </sheetData>
      <sheetData sheetId="16">
        <row r="1">
          <cell r="A1" t="str">
            <v>  바. 항목별 세입실적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114"/>
      <sheetName val="3-1-0"/>
      <sheetName val="Sheet2"/>
      <sheetName val="Sheet3"/>
      <sheetName val="Sheet4"/>
      <sheetName val="Sheet5"/>
      <sheetName val="0110원본"/>
      <sheetName val="code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1.인구추이"/>
      <sheetName val="2.세대및인구(주민등록)"/>
      <sheetName val="3.읍면동 세대및인구"/>
      <sheetName val="3-1행정구역별세대및인구"/>
      <sheetName val="4.연령(5세계급)및성별인구"/>
      <sheetName val="5.인구이동"/>
      <sheetName val="5-1.읍면동별인구이동"/>
      <sheetName val="6.주요 국적별 외국인 등록"/>
      <sheetName val="7.인구동태 "/>
      <sheetName val="8. 혼인상태별 인구(15세이상 인구)"/>
      <sheetName val="9. 교육정도별 인구(6세이상인구)"/>
      <sheetName val="10. 주택점유형태별 가구(일반가구)"/>
      <sheetName val="11. 사용방수별 가구(일반가구)"/>
      <sheetName val="12. 통근.통학 유형별 인구(12세이상)"/>
      <sheetName val="13. 상주(야간).주간인구"/>
      <sheetName val="14. 외국인 국적별 혼인 인구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.농가및농가인구"/>
      <sheetName val="2.연령별농가인구"/>
      <sheetName val="3.경지규모별농가"/>
      <sheetName val="4.경지면적"/>
      <sheetName val="5. 농업진흥지역지정"/>
      <sheetName val="6.경지정리현황, 7.수리시설및방조제"/>
      <sheetName val="8.한국농촌공사"/>
      <sheetName val="9.식량작물생산량"/>
      <sheetName val="9-1.미곡"/>
      <sheetName val="9-2.맥류"/>
      <sheetName val="9-3.잡곡"/>
      <sheetName val="9-4.두류"/>
      <sheetName val="9-5.서류"/>
      <sheetName val="10.채소류생산"/>
      <sheetName val="11.특용작물생산량"/>
      <sheetName val="12.인삼재배및생산"/>
      <sheetName val="13.과실류생산량"/>
      <sheetName val="14.추곡수매실적"/>
      <sheetName val="15.하곡수매실적"/>
      <sheetName val="16.정부관리양곡보관창고"/>
      <sheetName val="17.정부양곡가공공장"/>
      <sheetName val="18.농업협동조합"/>
      <sheetName val="18-1.축산업협동조합"/>
      <sheetName val="18-2.산림조합"/>
      <sheetName val="19.농업용기구및기계보유(2005)"/>
      <sheetName val="20.비료공급"/>
      <sheetName val="21.가축사육가구마리(5)"/>
      <sheetName val="22.가축전염병발생(2)"/>
      <sheetName val="22.가축전염병예방주사(2)"/>
      <sheetName val="23.축산물위생관계업소"/>
      <sheetName val="24.도축검사"/>
      <sheetName val="26.배합사료생산(2)"/>
      <sheetName val="28.소유별임야면적"/>
      <sheetName val="29.임상별산림면적"/>
      <sheetName val="30.임상별임목축적"/>
      <sheetName val="31.임산물생산량"/>
      <sheetName val="32.사방사업"/>
      <sheetName val="33.조림"/>
      <sheetName val="34.산림피해"/>
      <sheetName val="35.어가및어가인구"/>
      <sheetName val="36.어선보유"/>
      <sheetName val="37.수산물어획고"/>
      <sheetName val="38.수산물가공품생산고"/>
      <sheetName val="39.수산물계통판매고"/>
      <sheetName val="39.수의사분포(2)"/>
      <sheetName val="40.수산업협동조합"/>
      <sheetName val="41.친환경 농산물 인증현황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.농가및농가인구"/>
      <sheetName val="2.연령별농가인구"/>
      <sheetName val="3.경지규모별농가"/>
      <sheetName val="4.경지면적"/>
      <sheetName val="5. 농업진흥지역지정"/>
      <sheetName val="6.경지정리현황, 7.수리시설및방조제"/>
      <sheetName val="8.한국농촌공사"/>
      <sheetName val="9.식량작물생산량"/>
      <sheetName val="9-1.미곡"/>
      <sheetName val="9-2.맥류"/>
      <sheetName val="9-3.잡곡"/>
      <sheetName val="9-4.두류"/>
      <sheetName val="9-5.서류"/>
      <sheetName val="10.채소류생산"/>
      <sheetName val="11.특용작물생산량"/>
      <sheetName val="12.인삼재배및생산"/>
      <sheetName val="13.과실류생산량"/>
      <sheetName val="14.추곡수매실적"/>
      <sheetName val="15.하곡수매실적"/>
      <sheetName val="16.정부관리양곡보관창고"/>
      <sheetName val="17.정부양곡가공공장"/>
      <sheetName val="18.농업협동조합"/>
      <sheetName val="18-1.축산업협동조합"/>
      <sheetName val="18-2.산림조합"/>
      <sheetName val="19.농업용기구및기계보유(2005)"/>
      <sheetName val="20.비료공급"/>
      <sheetName val="21.가축사육가구마리(5)"/>
      <sheetName val="22.가축전염병발생(2)"/>
      <sheetName val="22.가축전염병예방주사(2)"/>
      <sheetName val="23.축산물위생관계업소"/>
      <sheetName val="24.도축검사"/>
      <sheetName val="26.배합사료생산(2)"/>
      <sheetName val="28.소유별임야면적"/>
      <sheetName val="29.임상별산림면적"/>
      <sheetName val="30.임상별임목축적"/>
      <sheetName val="31.임산물생산량"/>
      <sheetName val="32.사방사업"/>
      <sheetName val="33.조림"/>
      <sheetName val="34.산림피해"/>
      <sheetName val="35.어가및어가인구"/>
      <sheetName val="36.어선보유"/>
      <sheetName val="37.수산물어획고"/>
      <sheetName val="38.수산물가공품생산고"/>
      <sheetName val="39.수산물계통판매고"/>
      <sheetName val="39.수의사분포(2)"/>
      <sheetName val="40.수산업협동조합"/>
      <sheetName val="41.친환경 농산물 인증현황"/>
      <sheetName val="code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.의료기관"/>
      <sheetName val="2.의료기관종사 의료인력"/>
      <sheetName val="3.보건소인력"/>
      <sheetName val="4.보건지소 및 보건진료소인력"/>
      <sheetName val="5.부정의료업자 단속실적"/>
      <sheetName val="5-1.부정의료기관 단속실적"/>
      <sheetName val="6.의약품등 제조업소 및 판매업소"/>
      <sheetName val="7.식품위생관계업소"/>
      <sheetName val="8.공중위생 관계업소"/>
      <sheetName val="9.예방접종"/>
      <sheetName val="10.법정전염병 발생 및 사망"/>
      <sheetName val="11.한센병 보건소등록"/>
      <sheetName val="12.결핵환자 보건소등록"/>
      <sheetName val="13. 보건소 구강보건 사업실적"/>
      <sheetName val="14.모자보건 사업실적"/>
      <sheetName val="15.건강보험 적용인구"/>
      <sheetName val="16.건강보험급여"/>
      <sheetName val="17.건강보험대상자 진료실적"/>
      <sheetName val="18.국민연금 가입자"/>
      <sheetName val="19. 국민연금 급여 지급현황"/>
      <sheetName val="20.국가보훈대상자"/>
      <sheetName val="21.국가보훈대상자 취업"/>
      <sheetName val="22.국가보훈대상 자녀취학"/>
      <sheetName val="23.사회복지시설"/>
      <sheetName val="24.노인여가 복지시설"/>
      <sheetName val="25.노인주거ㆍ의료복지시설"/>
      <sheetName val="26.재가노인 복지시설"/>
      <sheetName val="27.국민기초 생활보장 수급자"/>
      <sheetName val="28.여성복지시설"/>
      <sheetName val="29.여성폭력 상담"/>
      <sheetName val="30.소년소녀 가정현황"/>
      <sheetName val="31.아동 복지시설"/>
      <sheetName val="32.장애인 복지시설"/>
      <sheetName val="33.장애인 등록현황"/>
      <sheetName val="34.부랑인시설"/>
      <sheetName val="35.묘지 및 납골시설"/>
      <sheetName val="36.보건교육 실적"/>
      <sheetName val="37.보육시설"/>
      <sheetName val="38.방문간호 사업실적"/>
      <sheetName val="39. 저소득 모부자가정"/>
      <sheetName val="40. 자원봉사자현황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&amp;조회조건&amp;비은행(잠정)"/>
      <sheetName val="기준일자"/>
      <sheetName val="비은행(잠정)"/>
      <sheetName val="&amp;조회조건&amp;상호저축(2004)"/>
      <sheetName val="&amp;조회조건&amp;개발기관"/>
      <sheetName val="&amp;조회조건&amp;Sheet1"/>
      <sheetName val="&amp;조회조건&amp;신탁계정(합)"/>
      <sheetName val="신탁계정(합)"/>
      <sheetName val="총액조회신탁"/>
      <sheetName val="신탁계정"/>
      <sheetName val="개발기관"/>
      <sheetName val="&amp;조회조건&amp;신탁계정"/>
      <sheetName val="상호저축(2004)"/>
      <sheetName val="상호저축증감액(2004)"/>
      <sheetName val="&amp;조회조건&amp;투신(2004)"/>
      <sheetName val="투신(2004)"/>
      <sheetName val="투신증감액(2004)"/>
      <sheetName val="&amp;조회조건&amp;상호금융(2004)"/>
      <sheetName val="상호금융(2004)"/>
      <sheetName val="&amp;조회조건&amp;농협상호(확인)"/>
      <sheetName val="상호금융증감액(2004)"/>
      <sheetName val="&amp;조회조건&amp;신협(2004)"/>
      <sheetName val="&amp;조회조건&amp;신협(2005)"/>
      <sheetName val="신협(2005)"/>
      <sheetName val="신협증감액(2004)"/>
      <sheetName val="&amp;조회조건&amp;새마을(2004)"/>
      <sheetName val="새마을(2004)"/>
      <sheetName val="새마을증감액(2004)"/>
      <sheetName val="&amp;조회조건&amp;우체국예금"/>
      <sheetName val="우체국예금"/>
      <sheetName val="우체국증감액"/>
      <sheetName val="1 자원총괄"/>
    </sheetNames>
    <sheetDataSet>
      <sheetData sheetId="8">
        <row r="4">
          <cell r="E4" t="str">
            <v>(종금사)동양종금</v>
          </cell>
        </row>
        <row r="5">
          <cell r="A5" t="str">
            <v>금전신탁</v>
          </cell>
        </row>
        <row r="7">
          <cell r="A7" t="str">
            <v>원화대출금</v>
          </cell>
        </row>
        <row r="8">
          <cell r="E8" t="str">
            <v>ECOS-비은행-비은행총액자료 조회후 입수-종금사에 입력</v>
          </cell>
        </row>
        <row r="34">
          <cell r="A34" t="str">
            <v>합계</v>
          </cell>
        </row>
        <row r="35">
          <cell r="A35" t="str">
            <v>금전신탁</v>
          </cell>
          <cell r="B35">
            <v>4472</v>
          </cell>
          <cell r="C35">
            <v>1261</v>
          </cell>
        </row>
        <row r="36">
          <cell r="A36" t="str">
            <v>특정금전신탁</v>
          </cell>
          <cell r="B36">
            <v>4472</v>
          </cell>
          <cell r="C36">
            <v>1261</v>
          </cell>
        </row>
        <row r="37">
          <cell r="A37" t="str">
            <v>원화대출금</v>
          </cell>
          <cell r="B37">
            <v>0</v>
          </cell>
          <cell r="C37">
            <v>0</v>
          </cell>
        </row>
        <row r="38">
          <cell r="A38" t="str">
            <v>어음매입</v>
          </cell>
          <cell r="B38">
            <v>4472</v>
          </cell>
          <cell r="C38">
            <v>1261</v>
          </cell>
        </row>
        <row r="40">
          <cell r="A40" t="str">
            <v>ECOS-비은행-신탁계정 입력함</v>
          </cell>
        </row>
        <row r="41">
          <cell r="A41" t="str">
            <v>속보확정치의 신탁계정(수신-신탁), 여신-신탁(어음매입)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1.인구추이"/>
      <sheetName val="2.세대및인구(주민등록)"/>
      <sheetName val="3.읍면동 세대및인구"/>
      <sheetName val="3-1행정구역별세대및인구"/>
      <sheetName val="4.연령(5세계급)및성별인구"/>
      <sheetName val="5.인구이동"/>
      <sheetName val="5-1.읍면동별인구이동"/>
      <sheetName val="6.주요 국적별 외국인 등록"/>
      <sheetName val="7.인구동태 "/>
      <sheetName val="8. 혼인상태별 인구(15세이상 인구)"/>
      <sheetName val="9. 교육정도별 인구(6세이상인구)"/>
      <sheetName val="10. 주택점유형태별 가구(일반가구)"/>
      <sheetName val="11. 사용방수별 가구(일반가구)"/>
      <sheetName val="12. 통근.통학 유형별 인구(12세이상)"/>
      <sheetName val="13. 상주(야간).주간인구"/>
      <sheetName val="14. 외국인 국적별 혼인 인구"/>
      <sheetName val="7.인구동태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1.주택의 종류"/>
      <sheetName val="4. 건축허가"/>
      <sheetName val="4-1.시군별 건축허가"/>
      <sheetName val="5.아파트 건립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2.행정구역"/>
      <sheetName val="1.공무원 총괄"/>
      <sheetName val="2.도본청 공무원"/>
      <sheetName val="3.도의회사무처,도직속기관,도사업소공무원"/>
      <sheetName val="4.시군공무원"/>
      <sheetName val="5.읍면동공무원"/>
      <sheetName val="6.소방공무원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1.주택현황및보급률"/>
      <sheetName val="3.아파트건립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10원본"/>
      <sheetName val="0110(관서)"/>
      <sheetName val="0110(분석용)"/>
      <sheetName val="Sheet1"/>
      <sheetName val="일반통상"/>
      <sheetName val="보통소포"/>
      <sheetName val="배달"/>
      <sheetName val="증감"/>
      <sheetName val="활동단계별10월"/>
      <sheetName val="세입비"/>
      <sheetName val="활동단계별10월 (2)"/>
      <sheetName val="총액조회신탁"/>
    </sheetNames>
    <sheetDataSet>
      <sheetData sheetId="0">
        <row r="1">
          <cell r="A1" t="str">
            <v>DATE    </v>
          </cell>
          <cell r="B1" t="str">
            <v>POSTCODE</v>
          </cell>
          <cell r="C1" t="str">
            <v>관서순</v>
          </cell>
          <cell r="D1" t="str">
            <v>POSTNAME</v>
          </cell>
          <cell r="E1" t="str">
            <v>일반빠른  </v>
          </cell>
          <cell r="F1" t="str">
            <v>빠른요금  </v>
          </cell>
          <cell r="G1" t="str">
            <v>일반보통  </v>
          </cell>
          <cell r="H1" t="str">
            <v>보통요금  </v>
          </cell>
          <cell r="I1" t="str">
            <v>일반무료  </v>
          </cell>
          <cell r="J1" t="str">
            <v>일반통상  </v>
          </cell>
          <cell r="K1" t="str">
            <v>통상요금  </v>
          </cell>
          <cell r="L1" t="str">
            <v>특수빠른  </v>
          </cell>
          <cell r="M1" t="str">
            <v>빠른요금  </v>
          </cell>
          <cell r="N1" t="str">
            <v>특수보통  </v>
          </cell>
          <cell r="O1" t="str">
            <v>보통요금  </v>
          </cell>
          <cell r="P1" t="str">
            <v>특수무료  </v>
          </cell>
          <cell r="Q1" t="str">
            <v>특수통상  </v>
          </cell>
          <cell r="R1" t="str">
            <v>특수요금  </v>
          </cell>
          <cell r="S1" t="str">
            <v>일소빠른  </v>
          </cell>
          <cell r="T1" t="str">
            <v>빠른요금  </v>
          </cell>
          <cell r="U1" t="str">
            <v>일소보통  </v>
          </cell>
          <cell r="V1" t="str">
            <v>보통요금  </v>
          </cell>
          <cell r="W1" t="str">
            <v>일소무료  </v>
          </cell>
          <cell r="X1" t="str">
            <v>일반소포  </v>
          </cell>
          <cell r="Y1" t="str">
            <v>일소요금  </v>
          </cell>
          <cell r="Z1" t="str">
            <v>등소빠른  </v>
          </cell>
          <cell r="AA1" t="str">
            <v>빠른요금  </v>
          </cell>
          <cell r="AB1" t="str">
            <v>등소보통  </v>
          </cell>
          <cell r="AC1" t="str">
            <v>보통요금  </v>
          </cell>
          <cell r="AD1" t="str">
            <v>등소무료  </v>
          </cell>
          <cell r="AE1" t="str">
            <v>등기소포  </v>
          </cell>
          <cell r="AF1" t="str">
            <v>등소요금  </v>
          </cell>
          <cell r="AG1" t="str">
            <v>국내빠른  </v>
          </cell>
          <cell r="AH1" t="str">
            <v>빠른요금  </v>
          </cell>
          <cell r="AI1" t="str">
            <v>국내보통  </v>
          </cell>
          <cell r="AJ1" t="str">
            <v>보통요금  </v>
          </cell>
          <cell r="AK1" t="str">
            <v>국내무료  </v>
          </cell>
          <cell r="AL1" t="str">
            <v>국내접수  </v>
          </cell>
          <cell r="AM1" t="str">
            <v>국내요금  </v>
          </cell>
          <cell r="AN1" t="str">
            <v>전자우편  </v>
          </cell>
          <cell r="AO1" t="str">
            <v>전자요금  </v>
          </cell>
          <cell r="AP1" t="str">
            <v>군사우편  </v>
          </cell>
          <cell r="AQ1" t="str">
            <v>군사요금  </v>
          </cell>
          <cell r="AR1" t="str">
            <v>통화등기  </v>
          </cell>
          <cell r="AS1" t="str">
            <v>물품등기  </v>
          </cell>
          <cell r="AT1" t="str">
            <v>유가증권  </v>
          </cell>
          <cell r="AU1" t="str">
            <v>특사배달  </v>
          </cell>
          <cell r="AV1" t="str">
            <v>특별송달  </v>
          </cell>
          <cell r="AW1" t="str">
            <v>배달증명  </v>
          </cell>
          <cell r="AX1" t="str">
            <v>팩스전송  </v>
          </cell>
          <cell r="AY1" t="str">
            <v>전자우편  </v>
          </cell>
          <cell r="AZ1" t="str">
            <v>내용증명  </v>
          </cell>
          <cell r="BA1" t="str">
            <v>접수시각  </v>
          </cell>
          <cell r="BB1" t="str">
            <v>대금교환  </v>
          </cell>
          <cell r="BC1" t="str">
            <v>국내특급  </v>
          </cell>
          <cell r="BD1" t="str">
            <v>특급요금  </v>
          </cell>
          <cell r="BE1" t="str">
            <v>우편자루  </v>
          </cell>
          <cell r="BF1" t="str">
            <v>민원우편  </v>
          </cell>
          <cell r="BG1" t="str">
            <v>전신민원  </v>
          </cell>
          <cell r="BH1" t="str">
            <v>특사배달  </v>
          </cell>
          <cell r="BI1" t="str">
            <v>배달증명  </v>
          </cell>
          <cell r="BJ1" t="str">
            <v>방문소포  </v>
          </cell>
          <cell r="BK1" t="str">
            <v>방문요금  </v>
          </cell>
          <cell r="BL1" t="str">
            <v>합장소포  </v>
          </cell>
          <cell r="BM1" t="str">
            <v>접수시각  </v>
          </cell>
          <cell r="BN1" t="str">
            <v>대금교환  </v>
          </cell>
          <cell r="BO1" t="str">
            <v>국내특급  </v>
          </cell>
          <cell r="BP1" t="str">
            <v>특급요금  </v>
          </cell>
          <cell r="BQ1" t="str">
            <v>장정소포  </v>
          </cell>
          <cell r="BR1" t="str">
            <v>물품등기  </v>
          </cell>
          <cell r="BS1" t="str">
            <v>정기간    </v>
          </cell>
          <cell r="BT1" t="str">
            <v>다량우편  </v>
          </cell>
          <cell r="BU1" t="str">
            <v>여유우편  </v>
          </cell>
          <cell r="BV1" t="str">
            <v>서적우편  </v>
          </cell>
          <cell r="BW1" t="str">
            <v>소포우편  </v>
          </cell>
          <cell r="BX1" t="str">
            <v>감액합계  </v>
          </cell>
          <cell r="BY1" t="str">
            <v>일반서장  </v>
          </cell>
          <cell r="BZ1" t="str">
            <v>서장요금  </v>
          </cell>
          <cell r="CA1" t="str">
            <v>일반엽서  </v>
          </cell>
          <cell r="CB1" t="str">
            <v>엽서요금  </v>
          </cell>
          <cell r="CC1" t="str">
            <v>인쇄물    </v>
          </cell>
          <cell r="CD1" t="str">
            <v>인쇄요금  </v>
          </cell>
          <cell r="CE1" t="str">
            <v>소형포장  </v>
          </cell>
          <cell r="CF1" t="str">
            <v>포장요금  </v>
          </cell>
          <cell r="CG1" t="str">
            <v>항공서간  </v>
          </cell>
          <cell r="CH1" t="str">
            <v>서간요금  </v>
          </cell>
          <cell r="CI1" t="str">
            <v>일반통상  </v>
          </cell>
          <cell r="CJ1" t="str">
            <v>통상요금  </v>
          </cell>
          <cell r="CK1" t="str">
            <v>특수등기  </v>
          </cell>
          <cell r="CL1" t="str">
            <v>등기요금  </v>
          </cell>
          <cell r="CM1" t="str">
            <v>기록배달  </v>
          </cell>
          <cell r="CN1" t="str">
            <v>배달요금  </v>
          </cell>
          <cell r="CO1" t="str">
            <v>국제특급  </v>
          </cell>
          <cell r="CP1" t="str">
            <v>특급요금  </v>
          </cell>
          <cell r="CQ1" t="str">
            <v>특수통상  </v>
          </cell>
          <cell r="CR1" t="str">
            <v>통상요금  </v>
          </cell>
          <cell r="CS1" t="str">
            <v>소포보통  </v>
          </cell>
          <cell r="CT1" t="str">
            <v>보통요금  </v>
          </cell>
          <cell r="CU1" t="str">
            <v>보험소포  </v>
          </cell>
          <cell r="CV1" t="str">
            <v>보험요금  </v>
          </cell>
          <cell r="CW1" t="str">
            <v>소포합계  </v>
          </cell>
          <cell r="CX1" t="str">
            <v>합계요금  </v>
          </cell>
          <cell r="CY1" t="str">
            <v>국제총계  </v>
          </cell>
          <cell r="CZ1" t="str">
            <v>총계요금  </v>
          </cell>
          <cell r="DA1" t="str">
            <v>통상총계  </v>
          </cell>
          <cell r="DB1" t="str">
            <v>통상요금  </v>
          </cell>
          <cell r="DC1" t="str">
            <v>특수총계  </v>
          </cell>
          <cell r="DD1" t="str">
            <v>특수요금  </v>
          </cell>
          <cell r="DE1" t="str">
            <v>소포총계  </v>
          </cell>
          <cell r="DF1" t="str">
            <v>소포요금  </v>
          </cell>
          <cell r="DG1" t="str">
            <v>접수총계  </v>
          </cell>
          <cell r="DH1" t="str">
            <v>총계요금  </v>
          </cell>
          <cell r="DI1" t="str">
            <v>우편세입  </v>
          </cell>
          <cell r="DJ1" t="str">
            <v>별후일반  </v>
          </cell>
          <cell r="DK1" t="str">
            <v>일반요금  </v>
          </cell>
          <cell r="DL1" t="str">
            <v>별후특수  </v>
          </cell>
          <cell r="DM1" t="str">
            <v>특수요금  </v>
          </cell>
          <cell r="DN1" t="str">
            <v>별후소포  </v>
          </cell>
          <cell r="DO1" t="str">
            <v>소포요금  </v>
          </cell>
          <cell r="DP1" t="str">
            <v>별후합계  </v>
          </cell>
          <cell r="DQ1" t="str">
            <v>합계요금  </v>
          </cell>
          <cell r="DR1" t="str">
            <v>일반배달  </v>
          </cell>
          <cell r="DS1" t="str">
            <v>특수배달  </v>
          </cell>
          <cell r="DT1" t="str">
            <v>소포배달  </v>
          </cell>
          <cell r="DU1" t="str">
            <v>배달합계  </v>
          </cell>
          <cell r="DV1" t="str">
            <v>사서함    </v>
          </cell>
          <cell r="DW1" t="str">
            <v>시외배달  </v>
          </cell>
          <cell r="DX1" t="str">
            <v>국제우편  </v>
          </cell>
          <cell r="DY1" t="str">
            <v>수취인    </v>
          </cell>
          <cell r="DZ1" t="str">
            <v>일반재배  </v>
          </cell>
          <cell r="EA1" t="str">
            <v>특수재배  </v>
          </cell>
          <cell r="EB1" t="str">
            <v>소포재배  </v>
          </cell>
          <cell r="EC1" t="str">
            <v>재배합계  </v>
          </cell>
          <cell r="ED1" t="str">
            <v>일반반환  </v>
          </cell>
          <cell r="EE1" t="str">
            <v>특수반환  </v>
          </cell>
          <cell r="EF1" t="str">
            <v>소포반환  </v>
          </cell>
          <cell r="EG1" t="str">
            <v>반환합계  </v>
          </cell>
          <cell r="EH1" t="str">
            <v>일반불능  </v>
          </cell>
          <cell r="EI1" t="str">
            <v>특수불능  </v>
          </cell>
          <cell r="EJ1" t="str">
            <v>소포불능  </v>
          </cell>
          <cell r="EK1" t="str">
            <v>불능합계  </v>
          </cell>
          <cell r="EL1" t="str">
            <v>일반지환  </v>
          </cell>
          <cell r="EM1" t="str">
            <v>특수지환  </v>
          </cell>
          <cell r="EN1" t="str">
            <v>소포지환  </v>
          </cell>
          <cell r="EO1" t="str">
            <v>지환합계  </v>
          </cell>
          <cell r="EP1" t="str">
            <v>중계일반  </v>
          </cell>
          <cell r="EQ1" t="str">
            <v>중계특수  </v>
          </cell>
          <cell r="ER1" t="str">
            <v>중계소포  </v>
          </cell>
          <cell r="ES1" t="str">
            <v>중계합계  </v>
          </cell>
          <cell r="ET1" t="str">
            <v>도착자루  </v>
          </cell>
        </row>
        <row r="2">
          <cell r="A2" t="str">
            <v>0110</v>
          </cell>
          <cell r="B2" t="str">
            <v>3000104</v>
          </cell>
          <cell r="C2">
            <v>1</v>
          </cell>
          <cell r="D2" t="str">
            <v>대전우체국</v>
          </cell>
          <cell r="E2">
            <v>19349</v>
          </cell>
          <cell r="F2">
            <v>7127650</v>
          </cell>
          <cell r="G2">
            <v>1662443</v>
          </cell>
          <cell r="H2">
            <v>272468960</v>
          </cell>
          <cell r="I2">
            <v>1030</v>
          </cell>
          <cell r="J2">
            <v>1682822</v>
          </cell>
          <cell r="K2">
            <v>279596610</v>
          </cell>
          <cell r="L2">
            <v>27302</v>
          </cell>
          <cell r="M2">
            <v>41544890</v>
          </cell>
          <cell r="N2">
            <v>45657</v>
          </cell>
          <cell r="O2">
            <v>62000900</v>
          </cell>
          <cell r="P2">
            <v>4719</v>
          </cell>
          <cell r="Q2">
            <v>77678</v>
          </cell>
          <cell r="R2">
            <v>103545790</v>
          </cell>
          <cell r="S2">
            <v>136</v>
          </cell>
          <cell r="T2">
            <v>464000</v>
          </cell>
          <cell r="U2">
            <v>1936</v>
          </cell>
          <cell r="V2">
            <v>3215500</v>
          </cell>
          <cell r="W2">
            <v>0</v>
          </cell>
          <cell r="X2">
            <v>2072</v>
          </cell>
          <cell r="Y2">
            <v>3679500</v>
          </cell>
          <cell r="Z2">
            <v>10268</v>
          </cell>
          <cell r="AA2">
            <v>29053800</v>
          </cell>
          <cell r="AB2">
            <v>5542</v>
          </cell>
          <cell r="AC2">
            <v>14516500</v>
          </cell>
          <cell r="AD2">
            <v>93</v>
          </cell>
          <cell r="AE2">
            <v>15903</v>
          </cell>
          <cell r="AF2">
            <v>43570300</v>
          </cell>
          <cell r="AG2">
            <v>57055</v>
          </cell>
          <cell r="AH2">
            <v>78190340</v>
          </cell>
          <cell r="AI2">
            <v>1715578</v>
          </cell>
          <cell r="AJ2">
            <v>352201860</v>
          </cell>
          <cell r="AK2">
            <v>5842</v>
          </cell>
          <cell r="AL2">
            <v>1778475</v>
          </cell>
          <cell r="AM2">
            <v>430392200</v>
          </cell>
          <cell r="AN2">
            <v>11290</v>
          </cell>
          <cell r="AO2">
            <v>2251040</v>
          </cell>
          <cell r="AP2">
            <v>0</v>
          </cell>
          <cell r="AQ2">
            <v>0</v>
          </cell>
          <cell r="AR2">
            <v>84</v>
          </cell>
          <cell r="AS2">
            <v>7</v>
          </cell>
          <cell r="AT2">
            <v>4</v>
          </cell>
          <cell r="AU2">
            <v>0</v>
          </cell>
          <cell r="AV2">
            <v>0</v>
          </cell>
          <cell r="AW2">
            <v>1138</v>
          </cell>
          <cell r="AX2">
            <v>226</v>
          </cell>
          <cell r="AY2">
            <v>0</v>
          </cell>
          <cell r="AZ2">
            <v>3455</v>
          </cell>
          <cell r="BA2">
            <v>0</v>
          </cell>
          <cell r="BB2">
            <v>1</v>
          </cell>
          <cell r="BC2">
            <v>1752</v>
          </cell>
          <cell r="BD2">
            <v>1752000</v>
          </cell>
          <cell r="BE2">
            <v>0</v>
          </cell>
          <cell r="BF2">
            <v>87</v>
          </cell>
          <cell r="BG2">
            <v>0</v>
          </cell>
          <cell r="BH2">
            <v>0</v>
          </cell>
          <cell r="BI2">
            <v>5</v>
          </cell>
          <cell r="BJ2">
            <v>7983</v>
          </cell>
          <cell r="BK2">
            <v>20108700</v>
          </cell>
          <cell r="BL2">
            <v>0</v>
          </cell>
          <cell r="BM2">
            <v>0</v>
          </cell>
          <cell r="BN2">
            <v>5</v>
          </cell>
          <cell r="BO2">
            <v>290</v>
          </cell>
          <cell r="BP2">
            <v>290000</v>
          </cell>
          <cell r="BQ2">
            <v>0</v>
          </cell>
          <cell r="BR2">
            <v>0</v>
          </cell>
          <cell r="BS2">
            <v>136769</v>
          </cell>
          <cell r="BT2">
            <v>764580</v>
          </cell>
          <cell r="BU2">
            <v>0</v>
          </cell>
          <cell r="BV2">
            <v>3037</v>
          </cell>
          <cell r="BW2">
            <v>0</v>
          </cell>
          <cell r="BX2">
            <v>904386</v>
          </cell>
          <cell r="BY2">
            <v>1499</v>
          </cell>
          <cell r="BZ2">
            <v>975240</v>
          </cell>
          <cell r="CA2">
            <v>93</v>
          </cell>
          <cell r="CB2">
            <v>32550</v>
          </cell>
          <cell r="CC2">
            <v>26</v>
          </cell>
          <cell r="CD2">
            <v>172900</v>
          </cell>
          <cell r="CE2">
            <v>4</v>
          </cell>
          <cell r="CF2">
            <v>23900</v>
          </cell>
          <cell r="CG2">
            <v>5</v>
          </cell>
          <cell r="CH2">
            <v>2000</v>
          </cell>
          <cell r="CI2">
            <v>1627</v>
          </cell>
          <cell r="CJ2">
            <v>1206590</v>
          </cell>
          <cell r="CK2">
            <v>127</v>
          </cell>
          <cell r="CL2">
            <v>600060</v>
          </cell>
          <cell r="CM2">
            <v>0</v>
          </cell>
          <cell r="CN2">
            <v>0</v>
          </cell>
          <cell r="CO2">
            <v>681</v>
          </cell>
          <cell r="CP2">
            <v>28933700</v>
          </cell>
          <cell r="CQ2">
            <v>808</v>
          </cell>
          <cell r="CR2">
            <v>29533760</v>
          </cell>
          <cell r="CS2">
            <v>388</v>
          </cell>
          <cell r="CT2">
            <v>10656200</v>
          </cell>
          <cell r="CU2">
            <v>44</v>
          </cell>
          <cell r="CV2">
            <v>1553900</v>
          </cell>
          <cell r="CW2">
            <v>432</v>
          </cell>
          <cell r="CX2">
            <v>12210100</v>
          </cell>
          <cell r="CY2">
            <v>2867</v>
          </cell>
          <cell r="CZ2">
            <v>42950450</v>
          </cell>
          <cell r="DA2">
            <v>1684449</v>
          </cell>
          <cell r="DB2">
            <v>280803200</v>
          </cell>
          <cell r="DC2">
            <v>78486</v>
          </cell>
          <cell r="DD2">
            <v>133079550</v>
          </cell>
          <cell r="DE2">
            <v>18407</v>
          </cell>
          <cell r="DF2">
            <v>59459900</v>
          </cell>
          <cell r="DG2">
            <v>1781342</v>
          </cell>
          <cell r="DH2">
            <v>473342650</v>
          </cell>
          <cell r="DI2">
            <v>470013490</v>
          </cell>
          <cell r="DJ2">
            <v>1335502</v>
          </cell>
          <cell r="DK2">
            <v>218545030</v>
          </cell>
          <cell r="DL2">
            <v>10958</v>
          </cell>
          <cell r="DM2">
            <v>16786480</v>
          </cell>
          <cell r="DN2">
            <v>2783</v>
          </cell>
          <cell r="DO2">
            <v>5631000</v>
          </cell>
          <cell r="DP2">
            <v>1349243</v>
          </cell>
          <cell r="DQ2">
            <v>240962510</v>
          </cell>
          <cell r="DR2">
            <v>2452632</v>
          </cell>
          <cell r="DS2">
            <v>101078</v>
          </cell>
          <cell r="DT2">
            <v>17691</v>
          </cell>
          <cell r="DU2">
            <v>2571401</v>
          </cell>
          <cell r="DV2">
            <v>73454</v>
          </cell>
          <cell r="DW2">
            <v>98123</v>
          </cell>
          <cell r="DX2">
            <v>3749</v>
          </cell>
          <cell r="DY2">
            <v>2684</v>
          </cell>
          <cell r="DZ2">
            <v>2153</v>
          </cell>
          <cell r="EA2">
            <v>7927</v>
          </cell>
          <cell r="EB2">
            <v>569</v>
          </cell>
          <cell r="EC2">
            <v>10649</v>
          </cell>
          <cell r="ED2">
            <v>31816</v>
          </cell>
          <cell r="EE2">
            <v>10500</v>
          </cell>
          <cell r="EF2">
            <v>465</v>
          </cell>
          <cell r="EG2">
            <v>42781</v>
          </cell>
          <cell r="EH2">
            <v>196</v>
          </cell>
          <cell r="EI2">
            <v>330</v>
          </cell>
          <cell r="EJ2">
            <v>0</v>
          </cell>
          <cell r="EK2">
            <v>526</v>
          </cell>
          <cell r="EL2">
            <v>34165</v>
          </cell>
          <cell r="EM2">
            <v>18757</v>
          </cell>
          <cell r="EN2">
            <v>1034</v>
          </cell>
          <cell r="EO2">
            <v>53956</v>
          </cell>
          <cell r="EP2">
            <v>0</v>
          </cell>
          <cell r="EQ2">
            <v>0</v>
          </cell>
          <cell r="ER2">
            <v>0</v>
          </cell>
          <cell r="ES2">
            <v>0</v>
          </cell>
          <cell r="ET2">
            <v>17942</v>
          </cell>
        </row>
        <row r="3">
          <cell r="A3" t="str">
            <v>0110</v>
          </cell>
          <cell r="B3" t="str">
            <v>3011204</v>
          </cell>
          <cell r="C3">
            <v>2</v>
          </cell>
          <cell r="D3" t="str">
            <v>서대전우체국</v>
          </cell>
          <cell r="E3">
            <v>73609</v>
          </cell>
          <cell r="F3">
            <v>25068340</v>
          </cell>
          <cell r="G3">
            <v>1986963</v>
          </cell>
          <cell r="H3">
            <v>329655600</v>
          </cell>
          <cell r="I3">
            <v>2677</v>
          </cell>
          <cell r="J3">
            <v>2063249</v>
          </cell>
          <cell r="K3">
            <v>354723940</v>
          </cell>
          <cell r="L3">
            <v>32525</v>
          </cell>
          <cell r="M3">
            <v>43443070</v>
          </cell>
          <cell r="N3">
            <v>116613</v>
          </cell>
          <cell r="O3">
            <v>141974770</v>
          </cell>
          <cell r="P3">
            <v>6424</v>
          </cell>
          <cell r="Q3">
            <v>155562</v>
          </cell>
          <cell r="R3">
            <v>185417840</v>
          </cell>
          <cell r="S3">
            <v>27</v>
          </cell>
          <cell r="T3">
            <v>68500</v>
          </cell>
          <cell r="U3">
            <v>4315</v>
          </cell>
          <cell r="V3">
            <v>6720000</v>
          </cell>
          <cell r="W3">
            <v>0</v>
          </cell>
          <cell r="X3">
            <v>4342</v>
          </cell>
          <cell r="Y3">
            <v>6788500</v>
          </cell>
          <cell r="Z3">
            <v>8669</v>
          </cell>
          <cell r="AA3">
            <v>30675670</v>
          </cell>
          <cell r="AB3">
            <v>5618</v>
          </cell>
          <cell r="AC3">
            <v>14409750</v>
          </cell>
          <cell r="AD3">
            <v>146</v>
          </cell>
          <cell r="AE3">
            <v>14433</v>
          </cell>
          <cell r="AF3">
            <v>45085420</v>
          </cell>
          <cell r="AG3">
            <v>114830</v>
          </cell>
          <cell r="AH3">
            <v>99255580</v>
          </cell>
          <cell r="AI3">
            <v>2113509</v>
          </cell>
          <cell r="AJ3">
            <v>492760120</v>
          </cell>
          <cell r="AK3">
            <v>9247</v>
          </cell>
          <cell r="AL3">
            <v>2237586</v>
          </cell>
          <cell r="AM3">
            <v>592015700</v>
          </cell>
          <cell r="AN3">
            <v>37813</v>
          </cell>
          <cell r="AO3">
            <v>22013580</v>
          </cell>
          <cell r="AP3">
            <v>299</v>
          </cell>
          <cell r="AQ3">
            <v>25410</v>
          </cell>
          <cell r="AR3">
            <v>54</v>
          </cell>
          <cell r="AS3">
            <v>16</v>
          </cell>
          <cell r="AT3">
            <v>22</v>
          </cell>
          <cell r="AU3">
            <v>0</v>
          </cell>
          <cell r="AV3">
            <v>539</v>
          </cell>
          <cell r="AW3">
            <v>996</v>
          </cell>
          <cell r="AX3">
            <v>117</v>
          </cell>
          <cell r="AY3">
            <v>0</v>
          </cell>
          <cell r="AZ3">
            <v>2044</v>
          </cell>
          <cell r="BA3">
            <v>0</v>
          </cell>
          <cell r="BB3">
            <v>0</v>
          </cell>
          <cell r="BC3">
            <v>1646</v>
          </cell>
          <cell r="BD3">
            <v>1646000</v>
          </cell>
          <cell r="BE3">
            <v>0</v>
          </cell>
          <cell r="BF3">
            <v>430</v>
          </cell>
          <cell r="BG3">
            <v>0</v>
          </cell>
          <cell r="BH3">
            <v>0</v>
          </cell>
          <cell r="BI3">
            <v>0</v>
          </cell>
          <cell r="BJ3">
            <v>5648</v>
          </cell>
          <cell r="BK3">
            <v>19470300</v>
          </cell>
          <cell r="BL3">
            <v>0</v>
          </cell>
          <cell r="BM3">
            <v>0</v>
          </cell>
          <cell r="BN3">
            <v>0</v>
          </cell>
          <cell r="BO3">
            <v>321</v>
          </cell>
          <cell r="BP3">
            <v>321000</v>
          </cell>
          <cell r="BQ3">
            <v>0</v>
          </cell>
          <cell r="BR3">
            <v>4</v>
          </cell>
          <cell r="BS3">
            <v>176843</v>
          </cell>
          <cell r="BT3">
            <v>235943</v>
          </cell>
          <cell r="BU3">
            <v>74666</v>
          </cell>
          <cell r="BV3">
            <v>4024</v>
          </cell>
          <cell r="BW3">
            <v>0</v>
          </cell>
          <cell r="BX3">
            <v>491476</v>
          </cell>
          <cell r="BY3">
            <v>1353</v>
          </cell>
          <cell r="BZ3">
            <v>1999180</v>
          </cell>
          <cell r="CA3">
            <v>29</v>
          </cell>
          <cell r="CB3">
            <v>10150</v>
          </cell>
          <cell r="CC3">
            <v>36</v>
          </cell>
          <cell r="CD3">
            <v>206900</v>
          </cell>
          <cell r="CE3">
            <v>16</v>
          </cell>
          <cell r="CF3">
            <v>73100</v>
          </cell>
          <cell r="CG3">
            <v>0</v>
          </cell>
          <cell r="CH3">
            <v>0</v>
          </cell>
          <cell r="CI3">
            <v>1434</v>
          </cell>
          <cell r="CJ3">
            <v>2289330</v>
          </cell>
          <cell r="CK3">
            <v>51</v>
          </cell>
          <cell r="CL3">
            <v>214290</v>
          </cell>
          <cell r="CM3">
            <v>0</v>
          </cell>
          <cell r="CN3">
            <v>0</v>
          </cell>
          <cell r="CO3">
            <v>732</v>
          </cell>
          <cell r="CP3">
            <v>31469640</v>
          </cell>
          <cell r="CQ3">
            <v>783</v>
          </cell>
          <cell r="CR3">
            <v>31683930</v>
          </cell>
          <cell r="CS3">
            <v>249</v>
          </cell>
          <cell r="CT3">
            <v>6466200</v>
          </cell>
          <cell r="CU3">
            <v>30</v>
          </cell>
          <cell r="CV3">
            <v>1103500</v>
          </cell>
          <cell r="CW3">
            <v>279</v>
          </cell>
          <cell r="CX3">
            <v>7569700</v>
          </cell>
          <cell r="CY3">
            <v>2496</v>
          </cell>
          <cell r="CZ3">
            <v>41542960</v>
          </cell>
          <cell r="DA3">
            <v>2064683</v>
          </cell>
          <cell r="DB3">
            <v>357013270</v>
          </cell>
          <cell r="DC3">
            <v>156345</v>
          </cell>
          <cell r="DD3">
            <v>217101770</v>
          </cell>
          <cell r="DE3">
            <v>19054</v>
          </cell>
          <cell r="DF3">
            <v>59443620</v>
          </cell>
          <cell r="DG3">
            <v>2240082</v>
          </cell>
          <cell r="DH3">
            <v>633558660</v>
          </cell>
          <cell r="DI3">
            <v>575121620</v>
          </cell>
          <cell r="DJ3">
            <v>966752</v>
          </cell>
          <cell r="DK3">
            <v>168280980</v>
          </cell>
          <cell r="DL3">
            <v>50339</v>
          </cell>
          <cell r="DM3">
            <v>59639060</v>
          </cell>
          <cell r="DN3">
            <v>3650</v>
          </cell>
          <cell r="DO3">
            <v>12253990</v>
          </cell>
          <cell r="DP3">
            <v>1020741</v>
          </cell>
          <cell r="DQ3">
            <v>240174030</v>
          </cell>
          <cell r="DR3">
            <v>3401566</v>
          </cell>
          <cell r="DS3">
            <v>134532</v>
          </cell>
          <cell r="DT3">
            <v>35834</v>
          </cell>
          <cell r="DU3">
            <v>3571932</v>
          </cell>
          <cell r="DV3">
            <v>51658</v>
          </cell>
          <cell r="DW3">
            <v>63091</v>
          </cell>
          <cell r="DX3">
            <v>2467</v>
          </cell>
          <cell r="DY3">
            <v>2362</v>
          </cell>
          <cell r="DZ3">
            <v>2386</v>
          </cell>
          <cell r="EA3">
            <v>10024</v>
          </cell>
          <cell r="EB3">
            <v>1020</v>
          </cell>
          <cell r="EC3">
            <v>13430</v>
          </cell>
          <cell r="ED3">
            <v>45333</v>
          </cell>
          <cell r="EE3">
            <v>8843</v>
          </cell>
          <cell r="EF3">
            <v>503</v>
          </cell>
          <cell r="EG3">
            <v>54679</v>
          </cell>
          <cell r="EH3">
            <v>140</v>
          </cell>
          <cell r="EI3">
            <v>378</v>
          </cell>
          <cell r="EJ3">
            <v>3</v>
          </cell>
          <cell r="EK3">
            <v>521</v>
          </cell>
          <cell r="EL3">
            <v>47859</v>
          </cell>
          <cell r="EM3">
            <v>19245</v>
          </cell>
          <cell r="EN3">
            <v>1526</v>
          </cell>
          <cell r="EO3">
            <v>68630</v>
          </cell>
          <cell r="EP3">
            <v>0</v>
          </cell>
          <cell r="EQ3">
            <v>0</v>
          </cell>
          <cell r="ER3">
            <v>0</v>
          </cell>
          <cell r="ES3">
            <v>0</v>
          </cell>
          <cell r="ET3">
            <v>35756</v>
          </cell>
        </row>
        <row r="4">
          <cell r="A4" t="str">
            <v>0110</v>
          </cell>
          <cell r="B4" t="str">
            <v>3053014</v>
          </cell>
          <cell r="C4">
            <v>3</v>
          </cell>
          <cell r="D4" t="str">
            <v>대전유성</v>
          </cell>
          <cell r="E4">
            <v>33363</v>
          </cell>
          <cell r="F4">
            <v>14925010</v>
          </cell>
          <cell r="G4">
            <v>1585462</v>
          </cell>
          <cell r="H4">
            <v>296320500</v>
          </cell>
          <cell r="I4">
            <v>45</v>
          </cell>
          <cell r="J4">
            <v>1618870</v>
          </cell>
          <cell r="K4">
            <v>311245510</v>
          </cell>
          <cell r="L4">
            <v>79228</v>
          </cell>
          <cell r="M4">
            <v>124425860</v>
          </cell>
          <cell r="N4">
            <v>219807</v>
          </cell>
          <cell r="O4">
            <v>323068340</v>
          </cell>
          <cell r="P4">
            <v>8576</v>
          </cell>
          <cell r="Q4">
            <v>307611</v>
          </cell>
          <cell r="R4">
            <v>447494200</v>
          </cell>
          <cell r="S4">
            <v>108</v>
          </cell>
          <cell r="T4">
            <v>277220</v>
          </cell>
          <cell r="U4">
            <v>5264</v>
          </cell>
          <cell r="V4">
            <v>8555100</v>
          </cell>
          <cell r="W4">
            <v>15</v>
          </cell>
          <cell r="X4">
            <v>5387</v>
          </cell>
          <cell r="Y4">
            <v>8832320</v>
          </cell>
          <cell r="Z4">
            <v>20006</v>
          </cell>
          <cell r="AA4">
            <v>68374850</v>
          </cell>
          <cell r="AB4">
            <v>10150</v>
          </cell>
          <cell r="AC4">
            <v>27053090</v>
          </cell>
          <cell r="AD4">
            <v>282</v>
          </cell>
          <cell r="AE4">
            <v>30438</v>
          </cell>
          <cell r="AF4">
            <v>95427940</v>
          </cell>
          <cell r="AG4">
            <v>132705</v>
          </cell>
          <cell r="AH4">
            <v>208002940</v>
          </cell>
          <cell r="AI4">
            <v>1820683</v>
          </cell>
          <cell r="AJ4">
            <v>654997030</v>
          </cell>
          <cell r="AK4">
            <v>8918</v>
          </cell>
          <cell r="AL4">
            <v>1962306</v>
          </cell>
          <cell r="AM4">
            <v>862999970</v>
          </cell>
          <cell r="AN4">
            <v>28215</v>
          </cell>
          <cell r="AO4">
            <v>7363800</v>
          </cell>
          <cell r="AP4">
            <v>5801</v>
          </cell>
          <cell r="AQ4">
            <v>493080</v>
          </cell>
          <cell r="AR4">
            <v>264</v>
          </cell>
          <cell r="AS4">
            <v>17</v>
          </cell>
          <cell r="AT4">
            <v>15</v>
          </cell>
          <cell r="AU4">
            <v>0</v>
          </cell>
          <cell r="AV4">
            <v>53036</v>
          </cell>
          <cell r="AW4">
            <v>1890</v>
          </cell>
          <cell r="AX4">
            <v>24</v>
          </cell>
          <cell r="AY4">
            <v>0</v>
          </cell>
          <cell r="AZ4">
            <v>4954</v>
          </cell>
          <cell r="BA4">
            <v>0</v>
          </cell>
          <cell r="BB4">
            <v>0</v>
          </cell>
          <cell r="BC4">
            <v>4309</v>
          </cell>
          <cell r="BD4">
            <v>4309000</v>
          </cell>
          <cell r="BE4">
            <v>0</v>
          </cell>
          <cell r="BF4">
            <v>507</v>
          </cell>
          <cell r="BG4">
            <v>0</v>
          </cell>
          <cell r="BH4">
            <v>0</v>
          </cell>
          <cell r="BI4">
            <v>16</v>
          </cell>
          <cell r="BJ4">
            <v>11898</v>
          </cell>
          <cell r="BK4">
            <v>36390530</v>
          </cell>
          <cell r="BL4">
            <v>1</v>
          </cell>
          <cell r="BM4">
            <v>0</v>
          </cell>
          <cell r="BN4">
            <v>0</v>
          </cell>
          <cell r="BO4">
            <v>579</v>
          </cell>
          <cell r="BP4">
            <v>579000</v>
          </cell>
          <cell r="BQ4">
            <v>0</v>
          </cell>
          <cell r="BR4">
            <v>0</v>
          </cell>
          <cell r="BS4">
            <v>113033</v>
          </cell>
          <cell r="BT4">
            <v>204559</v>
          </cell>
          <cell r="BU4">
            <v>0</v>
          </cell>
          <cell r="BV4">
            <v>11456</v>
          </cell>
          <cell r="BW4">
            <v>7</v>
          </cell>
          <cell r="BX4">
            <v>329055</v>
          </cell>
          <cell r="BY4">
            <v>4185</v>
          </cell>
          <cell r="BZ4">
            <v>4693460</v>
          </cell>
          <cell r="CA4">
            <v>329</v>
          </cell>
          <cell r="CB4">
            <v>115150</v>
          </cell>
          <cell r="CC4">
            <v>3510</v>
          </cell>
          <cell r="CD4">
            <v>4838250</v>
          </cell>
          <cell r="CE4">
            <v>51</v>
          </cell>
          <cell r="CF4">
            <v>404600</v>
          </cell>
          <cell r="CG4">
            <v>25</v>
          </cell>
          <cell r="CH4">
            <v>10000</v>
          </cell>
          <cell r="CI4">
            <v>8100</v>
          </cell>
          <cell r="CJ4">
            <v>10061460</v>
          </cell>
          <cell r="CK4">
            <v>570</v>
          </cell>
          <cell r="CL4">
            <v>2055260</v>
          </cell>
          <cell r="CM4">
            <v>0</v>
          </cell>
          <cell r="CN4">
            <v>0</v>
          </cell>
          <cell r="CO4">
            <v>1766</v>
          </cell>
          <cell r="CP4">
            <v>64281150</v>
          </cell>
          <cell r="CQ4">
            <v>2336</v>
          </cell>
          <cell r="CR4">
            <v>66336410</v>
          </cell>
          <cell r="CS4">
            <v>888</v>
          </cell>
          <cell r="CT4">
            <v>24927600</v>
          </cell>
          <cell r="CU4">
            <v>344</v>
          </cell>
          <cell r="CV4">
            <v>11696000</v>
          </cell>
          <cell r="CW4">
            <v>1232</v>
          </cell>
          <cell r="CX4">
            <v>36623600</v>
          </cell>
          <cell r="CY4">
            <v>11668</v>
          </cell>
          <cell r="CZ4">
            <v>113021470</v>
          </cell>
          <cell r="DA4">
            <v>1626970</v>
          </cell>
          <cell r="DB4">
            <v>321306970</v>
          </cell>
          <cell r="DC4">
            <v>309947</v>
          </cell>
          <cell r="DD4">
            <v>513830610</v>
          </cell>
          <cell r="DE4">
            <v>37057</v>
          </cell>
          <cell r="DF4">
            <v>140883860</v>
          </cell>
          <cell r="DG4">
            <v>1973974</v>
          </cell>
          <cell r="DH4">
            <v>976021440</v>
          </cell>
          <cell r="DI4">
            <v>941521440</v>
          </cell>
          <cell r="DJ4">
            <v>1199997</v>
          </cell>
          <cell r="DK4">
            <v>249788700</v>
          </cell>
          <cell r="DL4">
            <v>133142</v>
          </cell>
          <cell r="DM4">
            <v>221774630</v>
          </cell>
          <cell r="DN4">
            <v>6400</v>
          </cell>
          <cell r="DO4">
            <v>36008090</v>
          </cell>
          <cell r="DP4">
            <v>1339539</v>
          </cell>
          <cell r="DQ4">
            <v>507571420</v>
          </cell>
          <cell r="DR4">
            <v>6833907</v>
          </cell>
          <cell r="DS4">
            <v>271341</v>
          </cell>
          <cell r="DT4">
            <v>48813</v>
          </cell>
          <cell r="DU4">
            <v>7154061</v>
          </cell>
          <cell r="DV4">
            <v>531606</v>
          </cell>
          <cell r="DW4">
            <v>945742</v>
          </cell>
          <cell r="DX4">
            <v>39630</v>
          </cell>
          <cell r="DY4">
            <v>7004</v>
          </cell>
          <cell r="DZ4">
            <v>947</v>
          </cell>
          <cell r="EA4">
            <v>99768</v>
          </cell>
          <cell r="EB4">
            <v>11105</v>
          </cell>
          <cell r="EC4">
            <v>111820</v>
          </cell>
          <cell r="ED4">
            <v>40349</v>
          </cell>
          <cell r="EE4">
            <v>14955</v>
          </cell>
          <cell r="EF4">
            <v>11468</v>
          </cell>
          <cell r="EG4">
            <v>66772</v>
          </cell>
          <cell r="EH4">
            <v>728</v>
          </cell>
          <cell r="EI4">
            <v>1060</v>
          </cell>
          <cell r="EJ4">
            <v>0</v>
          </cell>
          <cell r="EK4">
            <v>1788</v>
          </cell>
          <cell r="EL4">
            <v>42024</v>
          </cell>
          <cell r="EM4">
            <v>115783</v>
          </cell>
          <cell r="EN4">
            <v>22573</v>
          </cell>
          <cell r="EO4">
            <v>180380</v>
          </cell>
          <cell r="EP4">
            <v>0</v>
          </cell>
          <cell r="EQ4">
            <v>0</v>
          </cell>
          <cell r="ER4">
            <v>0</v>
          </cell>
          <cell r="ES4">
            <v>0</v>
          </cell>
          <cell r="ET4">
            <v>18878</v>
          </cell>
        </row>
        <row r="5">
          <cell r="A5" t="str">
            <v>0110</v>
          </cell>
          <cell r="B5" t="str">
            <v>3062204</v>
          </cell>
          <cell r="C5">
            <v>4</v>
          </cell>
          <cell r="D5" t="str">
            <v>대전대덕</v>
          </cell>
          <cell r="E5">
            <v>18562</v>
          </cell>
          <cell r="F5">
            <v>6540120</v>
          </cell>
          <cell r="G5">
            <v>807295</v>
          </cell>
          <cell r="H5">
            <v>137128530</v>
          </cell>
          <cell r="I5">
            <v>10</v>
          </cell>
          <cell r="J5">
            <v>825867</v>
          </cell>
          <cell r="K5">
            <v>143668650</v>
          </cell>
          <cell r="L5">
            <v>35284</v>
          </cell>
          <cell r="M5">
            <v>54526790</v>
          </cell>
          <cell r="N5">
            <v>32960</v>
          </cell>
          <cell r="O5">
            <v>42041070</v>
          </cell>
          <cell r="P5">
            <v>760</v>
          </cell>
          <cell r="Q5">
            <v>69004</v>
          </cell>
          <cell r="R5">
            <v>96567860</v>
          </cell>
          <cell r="S5">
            <v>5</v>
          </cell>
          <cell r="T5">
            <v>13000</v>
          </cell>
          <cell r="U5">
            <v>405</v>
          </cell>
          <cell r="V5">
            <v>609500</v>
          </cell>
          <cell r="W5">
            <v>0</v>
          </cell>
          <cell r="X5">
            <v>410</v>
          </cell>
          <cell r="Y5">
            <v>622500</v>
          </cell>
          <cell r="Z5">
            <v>10729</v>
          </cell>
          <cell r="AA5">
            <v>27361670</v>
          </cell>
          <cell r="AB5">
            <v>2405</v>
          </cell>
          <cell r="AC5">
            <v>6371000</v>
          </cell>
          <cell r="AD5">
            <v>6</v>
          </cell>
          <cell r="AE5">
            <v>13140</v>
          </cell>
          <cell r="AF5">
            <v>33732670</v>
          </cell>
          <cell r="AG5">
            <v>64580</v>
          </cell>
          <cell r="AH5">
            <v>88441580</v>
          </cell>
          <cell r="AI5">
            <v>843065</v>
          </cell>
          <cell r="AJ5">
            <v>186150100</v>
          </cell>
          <cell r="AK5">
            <v>776</v>
          </cell>
          <cell r="AL5">
            <v>908421</v>
          </cell>
          <cell r="AM5">
            <v>274591680</v>
          </cell>
          <cell r="AN5">
            <v>26922</v>
          </cell>
          <cell r="AO5">
            <v>6726610</v>
          </cell>
          <cell r="AP5">
            <v>108</v>
          </cell>
          <cell r="AQ5">
            <v>9180</v>
          </cell>
          <cell r="AR5">
            <v>180</v>
          </cell>
          <cell r="AS5">
            <v>5</v>
          </cell>
          <cell r="AT5">
            <v>5</v>
          </cell>
          <cell r="AU5">
            <v>0</v>
          </cell>
          <cell r="AV5">
            <v>33</v>
          </cell>
          <cell r="AW5">
            <v>1572</v>
          </cell>
          <cell r="AX5">
            <v>106</v>
          </cell>
          <cell r="AY5">
            <v>0</v>
          </cell>
          <cell r="AZ5">
            <v>1357</v>
          </cell>
          <cell r="BA5">
            <v>0</v>
          </cell>
          <cell r="BB5">
            <v>0</v>
          </cell>
          <cell r="BC5">
            <v>1189</v>
          </cell>
          <cell r="BD5">
            <v>1189000</v>
          </cell>
          <cell r="BE5">
            <v>0</v>
          </cell>
          <cell r="BF5">
            <v>94</v>
          </cell>
          <cell r="BG5">
            <v>0</v>
          </cell>
          <cell r="BH5">
            <v>0</v>
          </cell>
          <cell r="BI5">
            <v>5</v>
          </cell>
          <cell r="BJ5">
            <v>8389</v>
          </cell>
          <cell r="BK5">
            <v>18618140</v>
          </cell>
          <cell r="BL5">
            <v>1</v>
          </cell>
          <cell r="BM5">
            <v>0</v>
          </cell>
          <cell r="BN5">
            <v>0</v>
          </cell>
          <cell r="BO5">
            <v>110</v>
          </cell>
          <cell r="BP5">
            <v>110000</v>
          </cell>
          <cell r="BQ5">
            <v>0</v>
          </cell>
          <cell r="BR5">
            <v>0</v>
          </cell>
          <cell r="BS5">
            <v>13223</v>
          </cell>
          <cell r="BT5">
            <v>302032</v>
          </cell>
          <cell r="BU5">
            <v>0</v>
          </cell>
          <cell r="BV5">
            <v>2021</v>
          </cell>
          <cell r="BW5">
            <v>0</v>
          </cell>
          <cell r="BX5">
            <v>317276</v>
          </cell>
          <cell r="BY5">
            <v>1397</v>
          </cell>
          <cell r="BZ5">
            <v>3606500</v>
          </cell>
          <cell r="CA5">
            <v>172</v>
          </cell>
          <cell r="CB5">
            <v>60200</v>
          </cell>
          <cell r="CC5">
            <v>69</v>
          </cell>
          <cell r="CD5">
            <v>76330</v>
          </cell>
          <cell r="CE5">
            <v>2</v>
          </cell>
          <cell r="CF5">
            <v>5200</v>
          </cell>
          <cell r="CG5">
            <v>0</v>
          </cell>
          <cell r="CH5">
            <v>0</v>
          </cell>
          <cell r="CI5">
            <v>1640</v>
          </cell>
          <cell r="CJ5">
            <v>3748230</v>
          </cell>
          <cell r="CK5">
            <v>108</v>
          </cell>
          <cell r="CL5">
            <v>356750</v>
          </cell>
          <cell r="CM5">
            <v>0</v>
          </cell>
          <cell r="CN5">
            <v>0</v>
          </cell>
          <cell r="CO5">
            <v>475</v>
          </cell>
          <cell r="CP5">
            <v>17568900</v>
          </cell>
          <cell r="CQ5">
            <v>583</v>
          </cell>
          <cell r="CR5">
            <v>17925650</v>
          </cell>
          <cell r="CS5">
            <v>232</v>
          </cell>
          <cell r="CT5">
            <v>6393300</v>
          </cell>
          <cell r="CU5">
            <v>12</v>
          </cell>
          <cell r="CV5">
            <v>441400</v>
          </cell>
          <cell r="CW5">
            <v>244</v>
          </cell>
          <cell r="CX5">
            <v>6834700</v>
          </cell>
          <cell r="CY5">
            <v>2467</v>
          </cell>
          <cell r="CZ5">
            <v>28508580</v>
          </cell>
          <cell r="DA5">
            <v>827507</v>
          </cell>
          <cell r="DB5">
            <v>147416880</v>
          </cell>
          <cell r="DC5">
            <v>69587</v>
          </cell>
          <cell r="DD5">
            <v>114493510</v>
          </cell>
          <cell r="DE5">
            <v>13794</v>
          </cell>
          <cell r="DF5">
            <v>41189870</v>
          </cell>
          <cell r="DG5">
            <v>910888</v>
          </cell>
          <cell r="DH5">
            <v>303100260</v>
          </cell>
          <cell r="DI5">
            <v>289476800</v>
          </cell>
          <cell r="DJ5">
            <v>502338</v>
          </cell>
          <cell r="DK5">
            <v>81371140</v>
          </cell>
          <cell r="DL5">
            <v>9114</v>
          </cell>
          <cell r="DM5">
            <v>19374470</v>
          </cell>
          <cell r="DN5">
            <v>3389</v>
          </cell>
          <cell r="DO5">
            <v>6309000</v>
          </cell>
          <cell r="DP5">
            <v>514841</v>
          </cell>
          <cell r="DQ5">
            <v>107054610</v>
          </cell>
          <cell r="DR5">
            <v>2528000</v>
          </cell>
          <cell r="DS5">
            <v>94732</v>
          </cell>
          <cell r="DT5">
            <v>12595</v>
          </cell>
          <cell r="DU5">
            <v>2635327</v>
          </cell>
          <cell r="DV5">
            <v>2334</v>
          </cell>
          <cell r="DW5">
            <v>0</v>
          </cell>
          <cell r="DX5">
            <v>2354</v>
          </cell>
          <cell r="DY5">
            <v>0</v>
          </cell>
          <cell r="DZ5">
            <v>1773</v>
          </cell>
          <cell r="EA5">
            <v>51</v>
          </cell>
          <cell r="EB5">
            <v>593</v>
          </cell>
          <cell r="EC5">
            <v>2417</v>
          </cell>
          <cell r="ED5">
            <v>30940</v>
          </cell>
          <cell r="EE5">
            <v>7903</v>
          </cell>
          <cell r="EF5">
            <v>127</v>
          </cell>
          <cell r="EG5">
            <v>38970</v>
          </cell>
          <cell r="EH5">
            <v>159</v>
          </cell>
          <cell r="EI5">
            <v>14</v>
          </cell>
          <cell r="EJ5">
            <v>0</v>
          </cell>
          <cell r="EK5">
            <v>173</v>
          </cell>
          <cell r="EL5">
            <v>32872</v>
          </cell>
          <cell r="EM5">
            <v>7968</v>
          </cell>
          <cell r="EN5">
            <v>720</v>
          </cell>
          <cell r="EO5">
            <v>41560</v>
          </cell>
          <cell r="EP5">
            <v>0</v>
          </cell>
          <cell r="EQ5">
            <v>0</v>
          </cell>
          <cell r="ER5">
            <v>0</v>
          </cell>
          <cell r="ES5">
            <v>0</v>
          </cell>
          <cell r="ET5">
            <v>13775</v>
          </cell>
        </row>
        <row r="6">
          <cell r="A6" t="str">
            <v>0110</v>
          </cell>
          <cell r="B6" t="str">
            <v>3128005</v>
          </cell>
          <cell r="C6">
            <v>13</v>
          </cell>
          <cell r="D6" t="str">
            <v>금산우체국</v>
          </cell>
          <cell r="E6">
            <v>4455</v>
          </cell>
          <cell r="F6">
            <v>1596420</v>
          </cell>
          <cell r="G6">
            <v>261243</v>
          </cell>
          <cell r="H6">
            <v>49256610</v>
          </cell>
          <cell r="I6">
            <v>305</v>
          </cell>
          <cell r="J6">
            <v>266003</v>
          </cell>
          <cell r="K6">
            <v>50853030</v>
          </cell>
          <cell r="L6">
            <v>4659</v>
          </cell>
          <cell r="M6">
            <v>9570110</v>
          </cell>
          <cell r="N6">
            <v>10186</v>
          </cell>
          <cell r="O6">
            <v>11995410</v>
          </cell>
          <cell r="P6">
            <v>782</v>
          </cell>
          <cell r="Q6">
            <v>15627</v>
          </cell>
          <cell r="R6">
            <v>21565520</v>
          </cell>
          <cell r="S6">
            <v>0</v>
          </cell>
          <cell r="T6">
            <v>0</v>
          </cell>
          <cell r="U6">
            <v>2120</v>
          </cell>
          <cell r="V6">
            <v>3180000</v>
          </cell>
          <cell r="W6">
            <v>1</v>
          </cell>
          <cell r="X6">
            <v>2121</v>
          </cell>
          <cell r="Y6">
            <v>3180000</v>
          </cell>
          <cell r="Z6">
            <v>3837</v>
          </cell>
          <cell r="AA6">
            <v>14600170</v>
          </cell>
          <cell r="AB6">
            <v>3660</v>
          </cell>
          <cell r="AC6">
            <v>9694650</v>
          </cell>
          <cell r="AD6">
            <v>10</v>
          </cell>
          <cell r="AE6">
            <v>7507</v>
          </cell>
          <cell r="AF6">
            <v>24294820</v>
          </cell>
          <cell r="AG6">
            <v>12951</v>
          </cell>
          <cell r="AH6">
            <v>25766700</v>
          </cell>
          <cell r="AI6">
            <v>277209</v>
          </cell>
          <cell r="AJ6">
            <v>74126670</v>
          </cell>
          <cell r="AK6">
            <v>1098</v>
          </cell>
          <cell r="AL6">
            <v>291258</v>
          </cell>
          <cell r="AM6">
            <v>99893370</v>
          </cell>
          <cell r="AN6">
            <v>1701</v>
          </cell>
          <cell r="AO6">
            <v>445780</v>
          </cell>
          <cell r="AP6">
            <v>37</v>
          </cell>
          <cell r="AQ6">
            <v>3140</v>
          </cell>
          <cell r="AR6">
            <v>340</v>
          </cell>
          <cell r="AS6">
            <v>2</v>
          </cell>
          <cell r="AT6">
            <v>4</v>
          </cell>
          <cell r="AU6">
            <v>0</v>
          </cell>
          <cell r="AV6">
            <v>428</v>
          </cell>
          <cell r="AW6">
            <v>125</v>
          </cell>
          <cell r="AX6">
            <v>215</v>
          </cell>
          <cell r="AY6">
            <v>0</v>
          </cell>
          <cell r="AZ6">
            <v>339</v>
          </cell>
          <cell r="BA6">
            <v>0</v>
          </cell>
          <cell r="BB6">
            <v>0</v>
          </cell>
          <cell r="BC6">
            <v>17</v>
          </cell>
          <cell r="BD6">
            <v>17000</v>
          </cell>
          <cell r="BE6">
            <v>0</v>
          </cell>
          <cell r="BF6">
            <v>6</v>
          </cell>
          <cell r="BG6">
            <v>0</v>
          </cell>
          <cell r="BH6">
            <v>0</v>
          </cell>
          <cell r="BI6">
            <v>0</v>
          </cell>
          <cell r="BJ6">
            <v>2388</v>
          </cell>
          <cell r="BK6">
            <v>8767000</v>
          </cell>
          <cell r="BL6">
            <v>17</v>
          </cell>
          <cell r="BM6">
            <v>0</v>
          </cell>
          <cell r="BN6">
            <v>0</v>
          </cell>
          <cell r="BO6">
            <v>2</v>
          </cell>
          <cell r="BP6">
            <v>2000</v>
          </cell>
          <cell r="BQ6">
            <v>0</v>
          </cell>
          <cell r="BR6">
            <v>0</v>
          </cell>
          <cell r="BS6">
            <v>11546</v>
          </cell>
          <cell r="BT6">
            <v>12257</v>
          </cell>
          <cell r="BU6">
            <v>0</v>
          </cell>
          <cell r="BV6">
            <v>0</v>
          </cell>
          <cell r="BW6">
            <v>0</v>
          </cell>
          <cell r="BX6">
            <v>23803</v>
          </cell>
          <cell r="BY6">
            <v>312</v>
          </cell>
          <cell r="BZ6">
            <v>157260</v>
          </cell>
          <cell r="CA6">
            <v>0</v>
          </cell>
          <cell r="CB6">
            <v>0</v>
          </cell>
          <cell r="CC6">
            <v>0</v>
          </cell>
          <cell r="CD6">
            <v>0</v>
          </cell>
          <cell r="CE6">
            <v>16</v>
          </cell>
          <cell r="CF6">
            <v>44000</v>
          </cell>
          <cell r="CG6">
            <v>1</v>
          </cell>
          <cell r="CH6">
            <v>400</v>
          </cell>
          <cell r="CI6">
            <v>329</v>
          </cell>
          <cell r="CJ6">
            <v>201660</v>
          </cell>
          <cell r="CK6">
            <v>11</v>
          </cell>
          <cell r="CL6">
            <v>76900</v>
          </cell>
          <cell r="CM6">
            <v>0</v>
          </cell>
          <cell r="CN6">
            <v>0</v>
          </cell>
          <cell r="CO6">
            <v>222</v>
          </cell>
          <cell r="CP6">
            <v>10083430</v>
          </cell>
          <cell r="CQ6">
            <v>233</v>
          </cell>
          <cell r="CR6">
            <v>10160330</v>
          </cell>
          <cell r="CS6">
            <v>81</v>
          </cell>
          <cell r="CT6">
            <v>2312300</v>
          </cell>
          <cell r="CU6">
            <v>0</v>
          </cell>
          <cell r="CV6">
            <v>0</v>
          </cell>
          <cell r="CW6">
            <v>81</v>
          </cell>
          <cell r="CX6">
            <v>2312300</v>
          </cell>
          <cell r="CY6">
            <v>643</v>
          </cell>
          <cell r="CZ6">
            <v>12674290</v>
          </cell>
          <cell r="DA6">
            <v>266332</v>
          </cell>
          <cell r="DB6">
            <v>51054690</v>
          </cell>
          <cell r="DC6">
            <v>15860</v>
          </cell>
          <cell r="DD6">
            <v>31725850</v>
          </cell>
          <cell r="DE6">
            <v>9709</v>
          </cell>
          <cell r="DF6">
            <v>29787120</v>
          </cell>
          <cell r="DG6">
            <v>291901</v>
          </cell>
          <cell r="DH6">
            <v>112567660</v>
          </cell>
          <cell r="DI6">
            <v>103660700</v>
          </cell>
          <cell r="DJ6">
            <v>107643</v>
          </cell>
          <cell r="DK6">
            <v>22628450</v>
          </cell>
          <cell r="DL6">
            <v>5173</v>
          </cell>
          <cell r="DM6">
            <v>10408260</v>
          </cell>
          <cell r="DN6">
            <v>282</v>
          </cell>
          <cell r="DO6">
            <v>915800</v>
          </cell>
          <cell r="DP6">
            <v>113098</v>
          </cell>
          <cell r="DQ6">
            <v>33952510</v>
          </cell>
          <cell r="DR6">
            <v>584103</v>
          </cell>
          <cell r="DS6">
            <v>27045</v>
          </cell>
          <cell r="DT6">
            <v>3781</v>
          </cell>
          <cell r="DU6">
            <v>614929</v>
          </cell>
          <cell r="DV6">
            <v>1323</v>
          </cell>
          <cell r="DW6">
            <v>612432</v>
          </cell>
          <cell r="DX6">
            <v>943</v>
          </cell>
          <cell r="DY6">
            <v>231</v>
          </cell>
          <cell r="DZ6">
            <v>1223</v>
          </cell>
          <cell r="EA6">
            <v>3461</v>
          </cell>
          <cell r="EB6">
            <v>142</v>
          </cell>
          <cell r="EC6">
            <v>4826</v>
          </cell>
          <cell r="ED6">
            <v>2235</v>
          </cell>
          <cell r="EE6">
            <v>2201</v>
          </cell>
          <cell r="EF6">
            <v>13</v>
          </cell>
          <cell r="EG6">
            <v>4449</v>
          </cell>
          <cell r="EH6">
            <v>39</v>
          </cell>
          <cell r="EI6">
            <v>107</v>
          </cell>
          <cell r="EJ6">
            <v>1</v>
          </cell>
          <cell r="EK6">
            <v>147</v>
          </cell>
          <cell r="EL6">
            <v>3497</v>
          </cell>
          <cell r="EM6">
            <v>5769</v>
          </cell>
          <cell r="EN6">
            <v>156</v>
          </cell>
          <cell r="EO6">
            <v>9422</v>
          </cell>
          <cell r="EP6">
            <v>0</v>
          </cell>
          <cell r="EQ6">
            <v>0</v>
          </cell>
          <cell r="ER6">
            <v>0</v>
          </cell>
          <cell r="ES6">
            <v>0</v>
          </cell>
          <cell r="ET6">
            <v>3891</v>
          </cell>
        </row>
        <row r="7">
          <cell r="A7" t="str">
            <v>0110</v>
          </cell>
          <cell r="B7" t="str">
            <v>3141004</v>
          </cell>
          <cell r="C7">
            <v>6</v>
          </cell>
          <cell r="D7" t="str">
            <v>공주우체국</v>
          </cell>
          <cell r="E7">
            <v>4914</v>
          </cell>
          <cell r="F7">
            <v>5420740</v>
          </cell>
          <cell r="G7">
            <v>419896</v>
          </cell>
          <cell r="H7">
            <v>74369980</v>
          </cell>
          <cell r="I7">
            <v>912</v>
          </cell>
          <cell r="J7">
            <v>425722</v>
          </cell>
          <cell r="K7">
            <v>79790720</v>
          </cell>
          <cell r="L7">
            <v>17281</v>
          </cell>
          <cell r="M7">
            <v>19975990</v>
          </cell>
          <cell r="N7">
            <v>56602</v>
          </cell>
          <cell r="O7">
            <v>66373050</v>
          </cell>
          <cell r="P7">
            <v>5941</v>
          </cell>
          <cell r="Q7">
            <v>79824</v>
          </cell>
          <cell r="R7">
            <v>86349040</v>
          </cell>
          <cell r="S7">
            <v>958</v>
          </cell>
          <cell r="T7">
            <v>2395000</v>
          </cell>
          <cell r="U7">
            <v>2465</v>
          </cell>
          <cell r="V7">
            <v>3697500</v>
          </cell>
          <cell r="W7">
            <v>168</v>
          </cell>
          <cell r="X7">
            <v>3591</v>
          </cell>
          <cell r="Y7">
            <v>6092500</v>
          </cell>
          <cell r="Z7">
            <v>6523</v>
          </cell>
          <cell r="AA7">
            <v>24727790</v>
          </cell>
          <cell r="AB7">
            <v>2246</v>
          </cell>
          <cell r="AC7">
            <v>6182500</v>
          </cell>
          <cell r="AD7">
            <v>10</v>
          </cell>
          <cell r="AE7">
            <v>8779</v>
          </cell>
          <cell r="AF7">
            <v>30910290</v>
          </cell>
          <cell r="AG7">
            <v>29676</v>
          </cell>
          <cell r="AH7">
            <v>52519520</v>
          </cell>
          <cell r="AI7">
            <v>481209</v>
          </cell>
          <cell r="AJ7">
            <v>150623030</v>
          </cell>
          <cell r="AK7">
            <v>7031</v>
          </cell>
          <cell r="AL7">
            <v>517916</v>
          </cell>
          <cell r="AM7">
            <v>203142550</v>
          </cell>
          <cell r="AN7">
            <v>0</v>
          </cell>
          <cell r="AO7">
            <v>0</v>
          </cell>
          <cell r="AP7">
            <v>2475</v>
          </cell>
          <cell r="AQ7">
            <v>210370</v>
          </cell>
          <cell r="AR7">
            <v>162</v>
          </cell>
          <cell r="AS7">
            <v>4</v>
          </cell>
          <cell r="AT7">
            <v>0</v>
          </cell>
          <cell r="AU7">
            <v>0</v>
          </cell>
          <cell r="AV7">
            <v>3691</v>
          </cell>
          <cell r="AW7">
            <v>260</v>
          </cell>
          <cell r="AX7">
            <v>85</v>
          </cell>
          <cell r="AY7">
            <v>0</v>
          </cell>
          <cell r="AZ7">
            <v>668</v>
          </cell>
          <cell r="BA7">
            <v>0</v>
          </cell>
          <cell r="BB7">
            <v>0</v>
          </cell>
          <cell r="BC7">
            <v>222</v>
          </cell>
          <cell r="BD7">
            <v>222000</v>
          </cell>
          <cell r="BE7">
            <v>0</v>
          </cell>
          <cell r="BF7">
            <v>58</v>
          </cell>
          <cell r="BG7">
            <v>0</v>
          </cell>
          <cell r="BH7">
            <v>0</v>
          </cell>
          <cell r="BI7">
            <v>1</v>
          </cell>
          <cell r="BJ7">
            <v>4823</v>
          </cell>
          <cell r="BK7">
            <v>18225510</v>
          </cell>
          <cell r="BL7">
            <v>3</v>
          </cell>
          <cell r="BM7">
            <v>0</v>
          </cell>
          <cell r="BN7">
            <v>0</v>
          </cell>
          <cell r="BO7">
            <v>26</v>
          </cell>
          <cell r="BP7">
            <v>26000</v>
          </cell>
          <cell r="BQ7">
            <v>0</v>
          </cell>
          <cell r="BR7">
            <v>3</v>
          </cell>
          <cell r="BS7">
            <v>84953</v>
          </cell>
          <cell r="BT7">
            <v>38133</v>
          </cell>
          <cell r="BU7">
            <v>0</v>
          </cell>
          <cell r="BV7">
            <v>3103</v>
          </cell>
          <cell r="BW7">
            <v>0</v>
          </cell>
          <cell r="BX7">
            <v>126189</v>
          </cell>
          <cell r="BY7">
            <v>311</v>
          </cell>
          <cell r="BZ7">
            <v>229480</v>
          </cell>
          <cell r="CA7">
            <v>6</v>
          </cell>
          <cell r="CB7">
            <v>2100</v>
          </cell>
          <cell r="CC7">
            <v>2</v>
          </cell>
          <cell r="CD7">
            <v>1200</v>
          </cell>
          <cell r="CE7">
            <v>4</v>
          </cell>
          <cell r="CF7">
            <v>41600</v>
          </cell>
          <cell r="CG7">
            <v>5</v>
          </cell>
          <cell r="CH7">
            <v>2000</v>
          </cell>
          <cell r="CI7">
            <v>328</v>
          </cell>
          <cell r="CJ7">
            <v>276380</v>
          </cell>
          <cell r="CK7">
            <v>14</v>
          </cell>
          <cell r="CL7">
            <v>68410</v>
          </cell>
          <cell r="CM7">
            <v>0</v>
          </cell>
          <cell r="CN7">
            <v>0</v>
          </cell>
          <cell r="CO7">
            <v>231</v>
          </cell>
          <cell r="CP7">
            <v>8768300</v>
          </cell>
          <cell r="CQ7">
            <v>245</v>
          </cell>
          <cell r="CR7">
            <v>8836710</v>
          </cell>
          <cell r="CS7">
            <v>97</v>
          </cell>
          <cell r="CT7">
            <v>2480300</v>
          </cell>
          <cell r="CU7">
            <v>6</v>
          </cell>
          <cell r="CV7">
            <v>242500</v>
          </cell>
          <cell r="CW7">
            <v>103</v>
          </cell>
          <cell r="CX7">
            <v>2722800</v>
          </cell>
          <cell r="CY7">
            <v>676</v>
          </cell>
          <cell r="CZ7">
            <v>11835890</v>
          </cell>
          <cell r="DA7">
            <v>426050</v>
          </cell>
          <cell r="DB7">
            <v>80067100</v>
          </cell>
          <cell r="DC7">
            <v>80069</v>
          </cell>
          <cell r="DD7">
            <v>95185750</v>
          </cell>
          <cell r="DE7">
            <v>12473</v>
          </cell>
          <cell r="DF7">
            <v>39725590</v>
          </cell>
          <cell r="DG7">
            <v>518592</v>
          </cell>
          <cell r="DH7">
            <v>214978440</v>
          </cell>
          <cell r="DI7">
            <v>197227970</v>
          </cell>
          <cell r="DJ7">
            <v>315444</v>
          </cell>
          <cell r="DK7">
            <v>56613200</v>
          </cell>
          <cell r="DL7">
            <v>41209</v>
          </cell>
          <cell r="DM7">
            <v>56820960</v>
          </cell>
          <cell r="DN7">
            <v>950</v>
          </cell>
          <cell r="DO7">
            <v>889000</v>
          </cell>
          <cell r="DP7">
            <v>357603</v>
          </cell>
          <cell r="DQ7">
            <v>114323160</v>
          </cell>
          <cell r="DR7">
            <v>1464659</v>
          </cell>
          <cell r="DS7">
            <v>71855</v>
          </cell>
          <cell r="DT7">
            <v>8716</v>
          </cell>
          <cell r="DU7">
            <v>1545230</v>
          </cell>
          <cell r="DV7">
            <v>25335</v>
          </cell>
          <cell r="DW7">
            <v>1509906</v>
          </cell>
          <cell r="DX7">
            <v>160</v>
          </cell>
          <cell r="DY7">
            <v>133</v>
          </cell>
          <cell r="DZ7">
            <v>2347</v>
          </cell>
          <cell r="EA7">
            <v>5988</v>
          </cell>
          <cell r="EB7">
            <v>268</v>
          </cell>
          <cell r="EC7">
            <v>8603</v>
          </cell>
          <cell r="ED7">
            <v>4563</v>
          </cell>
          <cell r="EE7">
            <v>1033</v>
          </cell>
          <cell r="EF7">
            <v>37</v>
          </cell>
          <cell r="EG7">
            <v>5633</v>
          </cell>
          <cell r="EH7">
            <v>111</v>
          </cell>
          <cell r="EI7">
            <v>52</v>
          </cell>
          <cell r="EJ7">
            <v>0</v>
          </cell>
          <cell r="EK7">
            <v>163</v>
          </cell>
          <cell r="EL7">
            <v>7021</v>
          </cell>
          <cell r="EM7">
            <v>7073</v>
          </cell>
          <cell r="EN7">
            <v>305</v>
          </cell>
          <cell r="EO7">
            <v>14399</v>
          </cell>
          <cell r="EP7">
            <v>0</v>
          </cell>
          <cell r="EQ7">
            <v>0</v>
          </cell>
          <cell r="ER7">
            <v>0</v>
          </cell>
          <cell r="ES7">
            <v>0</v>
          </cell>
          <cell r="ET7">
            <v>10394</v>
          </cell>
        </row>
        <row r="8">
          <cell r="A8" t="str">
            <v>0110</v>
          </cell>
          <cell r="B8" t="str">
            <v>3201205</v>
          </cell>
          <cell r="C8">
            <v>17</v>
          </cell>
          <cell r="D8" t="str">
            <v>논산우체국</v>
          </cell>
          <cell r="E8">
            <v>56965</v>
          </cell>
          <cell r="F8">
            <v>19139800</v>
          </cell>
          <cell r="G8">
            <v>1044305</v>
          </cell>
          <cell r="H8">
            <v>187898260</v>
          </cell>
          <cell r="I8">
            <v>46065</v>
          </cell>
          <cell r="J8">
            <v>1147335</v>
          </cell>
          <cell r="K8">
            <v>207038060</v>
          </cell>
          <cell r="L8">
            <v>16920</v>
          </cell>
          <cell r="M8">
            <v>31208050</v>
          </cell>
          <cell r="N8">
            <v>38488</v>
          </cell>
          <cell r="O8">
            <v>49320730</v>
          </cell>
          <cell r="P8">
            <v>2921</v>
          </cell>
          <cell r="Q8">
            <v>58329</v>
          </cell>
          <cell r="R8">
            <v>80528780</v>
          </cell>
          <cell r="S8">
            <v>0</v>
          </cell>
          <cell r="T8">
            <v>0</v>
          </cell>
          <cell r="U8">
            <v>2848</v>
          </cell>
          <cell r="V8">
            <v>4030750</v>
          </cell>
          <cell r="W8">
            <v>0</v>
          </cell>
          <cell r="X8">
            <v>2848</v>
          </cell>
          <cell r="Y8">
            <v>4030750</v>
          </cell>
          <cell r="Z8">
            <v>5606</v>
          </cell>
          <cell r="AA8">
            <v>20889190</v>
          </cell>
          <cell r="AB8">
            <v>13604</v>
          </cell>
          <cell r="AC8">
            <v>30777420</v>
          </cell>
          <cell r="AD8">
            <v>189</v>
          </cell>
          <cell r="AE8">
            <v>19399</v>
          </cell>
          <cell r="AF8">
            <v>51666610</v>
          </cell>
          <cell r="AG8">
            <v>79491</v>
          </cell>
          <cell r="AH8">
            <v>71237040</v>
          </cell>
          <cell r="AI8">
            <v>1099245</v>
          </cell>
          <cell r="AJ8">
            <v>272027160</v>
          </cell>
          <cell r="AK8">
            <v>49175</v>
          </cell>
          <cell r="AL8">
            <v>1227911</v>
          </cell>
          <cell r="AM8">
            <v>343264200</v>
          </cell>
          <cell r="AN8">
            <v>7506</v>
          </cell>
          <cell r="AO8">
            <v>2112450</v>
          </cell>
          <cell r="AP8">
            <v>29918</v>
          </cell>
          <cell r="AQ8">
            <v>2753760</v>
          </cell>
          <cell r="AR8">
            <v>116</v>
          </cell>
          <cell r="AS8">
            <v>6</v>
          </cell>
          <cell r="AT8">
            <v>3</v>
          </cell>
          <cell r="AU8">
            <v>0</v>
          </cell>
          <cell r="AV8">
            <v>6282</v>
          </cell>
          <cell r="AW8">
            <v>216</v>
          </cell>
          <cell r="AX8">
            <v>573</v>
          </cell>
          <cell r="AY8">
            <v>0</v>
          </cell>
          <cell r="AZ8">
            <v>1057</v>
          </cell>
          <cell r="BA8">
            <v>2</v>
          </cell>
          <cell r="BB8">
            <v>0</v>
          </cell>
          <cell r="BC8">
            <v>138</v>
          </cell>
          <cell r="BD8">
            <v>138000</v>
          </cell>
          <cell r="BE8">
            <v>0</v>
          </cell>
          <cell r="BF8">
            <v>48</v>
          </cell>
          <cell r="BG8">
            <v>0</v>
          </cell>
          <cell r="BH8">
            <v>0</v>
          </cell>
          <cell r="BI8">
            <v>2</v>
          </cell>
          <cell r="BJ8">
            <v>3903</v>
          </cell>
          <cell r="BK8">
            <v>13558800</v>
          </cell>
          <cell r="BL8">
            <v>286</v>
          </cell>
          <cell r="BM8">
            <v>0</v>
          </cell>
          <cell r="BN8">
            <v>0</v>
          </cell>
          <cell r="BO8">
            <v>10</v>
          </cell>
          <cell r="BP8">
            <v>10000</v>
          </cell>
          <cell r="BQ8">
            <v>8824</v>
          </cell>
          <cell r="BR8">
            <v>1</v>
          </cell>
          <cell r="BS8">
            <v>59974</v>
          </cell>
          <cell r="BT8">
            <v>32064</v>
          </cell>
          <cell r="BU8">
            <v>0</v>
          </cell>
          <cell r="BV8">
            <v>0</v>
          </cell>
          <cell r="BW8">
            <v>8824</v>
          </cell>
          <cell r="BX8">
            <v>100862</v>
          </cell>
          <cell r="BY8">
            <v>609</v>
          </cell>
          <cell r="BZ8">
            <v>309050</v>
          </cell>
          <cell r="CA8">
            <v>21</v>
          </cell>
          <cell r="CB8">
            <v>7350</v>
          </cell>
          <cell r="CC8">
            <v>14</v>
          </cell>
          <cell r="CD8">
            <v>17650</v>
          </cell>
          <cell r="CE8">
            <v>5</v>
          </cell>
          <cell r="CF8">
            <v>21200</v>
          </cell>
          <cell r="CG8">
            <v>16</v>
          </cell>
          <cell r="CH8">
            <v>6400</v>
          </cell>
          <cell r="CI8">
            <v>665</v>
          </cell>
          <cell r="CJ8">
            <v>361650</v>
          </cell>
          <cell r="CK8">
            <v>48</v>
          </cell>
          <cell r="CL8">
            <v>110800</v>
          </cell>
          <cell r="CM8">
            <v>0</v>
          </cell>
          <cell r="CN8">
            <v>0</v>
          </cell>
          <cell r="CO8">
            <v>230</v>
          </cell>
          <cell r="CP8">
            <v>8718900</v>
          </cell>
          <cell r="CQ8">
            <v>278</v>
          </cell>
          <cell r="CR8">
            <v>8829700</v>
          </cell>
          <cell r="CS8">
            <v>129</v>
          </cell>
          <cell r="CT8">
            <v>3460200</v>
          </cell>
          <cell r="CU8">
            <v>13</v>
          </cell>
          <cell r="CV8">
            <v>412000</v>
          </cell>
          <cell r="CW8">
            <v>142</v>
          </cell>
          <cell r="CX8">
            <v>3872200</v>
          </cell>
          <cell r="CY8">
            <v>1085</v>
          </cell>
          <cell r="CZ8">
            <v>13063550</v>
          </cell>
          <cell r="DA8">
            <v>1148000</v>
          </cell>
          <cell r="DB8">
            <v>207399710</v>
          </cell>
          <cell r="DC8">
            <v>58607</v>
          </cell>
          <cell r="DD8">
            <v>89358480</v>
          </cell>
          <cell r="DE8">
            <v>22389</v>
          </cell>
          <cell r="DF8">
            <v>59569560</v>
          </cell>
          <cell r="DG8">
            <v>1228996</v>
          </cell>
          <cell r="DH8">
            <v>356327750</v>
          </cell>
          <cell r="DI8">
            <v>325088870</v>
          </cell>
          <cell r="DJ8">
            <v>317604</v>
          </cell>
          <cell r="DK8">
            <v>52700065</v>
          </cell>
          <cell r="DL8">
            <v>22692</v>
          </cell>
          <cell r="DM8">
            <v>37130770</v>
          </cell>
          <cell r="DN8">
            <v>11276</v>
          </cell>
          <cell r="DO8">
            <v>13031250</v>
          </cell>
          <cell r="DP8">
            <v>351572</v>
          </cell>
          <cell r="DQ8">
            <v>102862085</v>
          </cell>
          <cell r="DR8">
            <v>2194867</v>
          </cell>
          <cell r="DS8">
            <v>84700</v>
          </cell>
          <cell r="DT8">
            <v>23248</v>
          </cell>
          <cell r="DU8">
            <v>2302815</v>
          </cell>
          <cell r="DV8">
            <v>416597</v>
          </cell>
          <cell r="DW8">
            <v>1177350</v>
          </cell>
          <cell r="DX8">
            <v>1866</v>
          </cell>
          <cell r="DY8">
            <v>507</v>
          </cell>
          <cell r="DZ8">
            <v>9714</v>
          </cell>
          <cell r="EA8">
            <v>8425</v>
          </cell>
          <cell r="EB8">
            <v>388</v>
          </cell>
          <cell r="EC8">
            <v>18527</v>
          </cell>
          <cell r="ED8">
            <v>18519</v>
          </cell>
          <cell r="EE8">
            <v>4076</v>
          </cell>
          <cell r="EF8">
            <v>90</v>
          </cell>
          <cell r="EG8">
            <v>22685</v>
          </cell>
          <cell r="EH8">
            <v>418</v>
          </cell>
          <cell r="EI8">
            <v>7</v>
          </cell>
          <cell r="EJ8">
            <v>0</v>
          </cell>
          <cell r="EK8">
            <v>425</v>
          </cell>
          <cell r="EL8">
            <v>28651</v>
          </cell>
          <cell r="EM8">
            <v>12508</v>
          </cell>
          <cell r="EN8">
            <v>478</v>
          </cell>
          <cell r="EO8">
            <v>41637</v>
          </cell>
          <cell r="EP8">
            <v>0</v>
          </cell>
          <cell r="EQ8">
            <v>95000</v>
          </cell>
          <cell r="ER8">
            <v>0</v>
          </cell>
          <cell r="ES8">
            <v>95000</v>
          </cell>
          <cell r="ET8">
            <v>2985</v>
          </cell>
        </row>
        <row r="9">
          <cell r="A9" t="str">
            <v>0110</v>
          </cell>
          <cell r="B9" t="str">
            <v>3209103</v>
          </cell>
          <cell r="C9">
            <v>7</v>
          </cell>
          <cell r="D9" t="str">
            <v>대전우편</v>
          </cell>
          <cell r="E9">
            <v>0</v>
          </cell>
          <cell r="F9">
            <v>0</v>
          </cell>
          <cell r="G9">
            <v>9452034</v>
          </cell>
          <cell r="H9">
            <v>1364402990</v>
          </cell>
          <cell r="I9">
            <v>0</v>
          </cell>
          <cell r="J9">
            <v>9452034</v>
          </cell>
          <cell r="K9">
            <v>1364402990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9452034</v>
          </cell>
          <cell r="AJ9">
            <v>1364402990</v>
          </cell>
          <cell r="AK9">
            <v>0</v>
          </cell>
          <cell r="AL9">
            <v>9452034</v>
          </cell>
          <cell r="AM9">
            <v>1364402990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0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  <cell r="BN9">
            <v>0</v>
          </cell>
          <cell r="BO9">
            <v>0</v>
          </cell>
          <cell r="BP9">
            <v>0</v>
          </cell>
          <cell r="BQ9">
            <v>0</v>
          </cell>
          <cell r="BR9">
            <v>0</v>
          </cell>
          <cell r="BS9">
            <v>0</v>
          </cell>
          <cell r="BT9">
            <v>9452034</v>
          </cell>
          <cell r="BU9">
            <v>0</v>
          </cell>
          <cell r="BV9">
            <v>0</v>
          </cell>
          <cell r="BW9">
            <v>0</v>
          </cell>
          <cell r="BX9">
            <v>9452034</v>
          </cell>
          <cell r="BY9">
            <v>0</v>
          </cell>
          <cell r="BZ9">
            <v>0</v>
          </cell>
          <cell r="CA9">
            <v>0</v>
          </cell>
          <cell r="CB9">
            <v>0</v>
          </cell>
          <cell r="CC9">
            <v>0</v>
          </cell>
          <cell r="CD9">
            <v>0</v>
          </cell>
          <cell r="CE9">
            <v>0</v>
          </cell>
          <cell r="CF9">
            <v>0</v>
          </cell>
          <cell r="CG9">
            <v>0</v>
          </cell>
          <cell r="CH9">
            <v>0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0</v>
          </cell>
          <cell r="CN9">
            <v>0</v>
          </cell>
          <cell r="CO9">
            <v>0</v>
          </cell>
          <cell r="CP9">
            <v>0</v>
          </cell>
          <cell r="CQ9">
            <v>0</v>
          </cell>
          <cell r="CR9">
            <v>0</v>
          </cell>
          <cell r="CS9">
            <v>0</v>
          </cell>
          <cell r="CT9">
            <v>0</v>
          </cell>
          <cell r="CU9">
            <v>0</v>
          </cell>
          <cell r="CV9">
            <v>0</v>
          </cell>
          <cell r="CW9">
            <v>0</v>
          </cell>
          <cell r="CX9">
            <v>0</v>
          </cell>
          <cell r="CY9">
            <v>0</v>
          </cell>
          <cell r="CZ9">
            <v>0</v>
          </cell>
          <cell r="DA9">
            <v>9452034</v>
          </cell>
          <cell r="DB9">
            <v>1364402990</v>
          </cell>
          <cell r="DC9">
            <v>0</v>
          </cell>
          <cell r="DD9">
            <v>0</v>
          </cell>
          <cell r="DE9">
            <v>0</v>
          </cell>
          <cell r="DF9">
            <v>0</v>
          </cell>
          <cell r="DG9">
            <v>9452034</v>
          </cell>
          <cell r="DH9">
            <v>1364402990</v>
          </cell>
          <cell r="DI9">
            <v>763910380</v>
          </cell>
          <cell r="DJ9">
            <v>9452034</v>
          </cell>
          <cell r="DK9">
            <v>1364402990</v>
          </cell>
          <cell r="DL9">
            <v>0</v>
          </cell>
          <cell r="DM9">
            <v>0</v>
          </cell>
          <cell r="DN9">
            <v>0</v>
          </cell>
          <cell r="DO9">
            <v>0</v>
          </cell>
          <cell r="DP9">
            <v>9452034</v>
          </cell>
          <cell r="DQ9">
            <v>1364402990</v>
          </cell>
          <cell r="DR9">
            <v>0</v>
          </cell>
          <cell r="DS9">
            <v>0</v>
          </cell>
          <cell r="DT9">
            <v>0</v>
          </cell>
          <cell r="DU9">
            <v>0</v>
          </cell>
          <cell r="DV9">
            <v>0</v>
          </cell>
          <cell r="DW9">
            <v>0</v>
          </cell>
          <cell r="DX9">
            <v>0</v>
          </cell>
          <cell r="DY9">
            <v>0</v>
          </cell>
          <cell r="DZ9">
            <v>0</v>
          </cell>
          <cell r="EA9">
            <v>0</v>
          </cell>
          <cell r="EB9">
            <v>0</v>
          </cell>
          <cell r="EC9">
            <v>0</v>
          </cell>
          <cell r="ED9">
            <v>0</v>
          </cell>
          <cell r="EE9">
            <v>0</v>
          </cell>
          <cell r="EF9">
            <v>0</v>
          </cell>
          <cell r="EG9">
            <v>0</v>
          </cell>
          <cell r="EH9">
            <v>0</v>
          </cell>
          <cell r="EI9">
            <v>0</v>
          </cell>
          <cell r="EJ9">
            <v>0</v>
          </cell>
          <cell r="EK9">
            <v>0</v>
          </cell>
          <cell r="EL9">
            <v>0</v>
          </cell>
          <cell r="EM9">
            <v>0</v>
          </cell>
          <cell r="EN9">
            <v>0</v>
          </cell>
          <cell r="EO9">
            <v>0</v>
          </cell>
          <cell r="EP9">
            <v>31737422</v>
          </cell>
          <cell r="EQ9">
            <v>1400829</v>
          </cell>
          <cell r="ER9">
            <v>286694</v>
          </cell>
          <cell r="ES9">
            <v>33424945</v>
          </cell>
          <cell r="ET9">
            <v>192248</v>
          </cell>
        </row>
        <row r="10">
          <cell r="A10" t="str">
            <v>0110</v>
          </cell>
          <cell r="B10" t="str">
            <v>3238005</v>
          </cell>
          <cell r="C10">
            <v>21</v>
          </cell>
          <cell r="D10" t="str">
            <v>부여우체국</v>
          </cell>
          <cell r="E10">
            <v>25640</v>
          </cell>
          <cell r="F10">
            <v>8779820</v>
          </cell>
          <cell r="G10">
            <v>331008</v>
          </cell>
          <cell r="H10">
            <v>55833630</v>
          </cell>
          <cell r="I10">
            <v>97</v>
          </cell>
          <cell r="J10">
            <v>356745</v>
          </cell>
          <cell r="K10">
            <v>64613450</v>
          </cell>
          <cell r="L10">
            <v>7654</v>
          </cell>
          <cell r="M10">
            <v>17610700</v>
          </cell>
          <cell r="N10">
            <v>11135</v>
          </cell>
          <cell r="O10">
            <v>13093660</v>
          </cell>
          <cell r="P10">
            <v>443</v>
          </cell>
          <cell r="Q10">
            <v>19232</v>
          </cell>
          <cell r="R10">
            <v>30704360</v>
          </cell>
          <cell r="S10">
            <v>34</v>
          </cell>
          <cell r="T10">
            <v>46500</v>
          </cell>
          <cell r="U10">
            <v>2014</v>
          </cell>
          <cell r="V10">
            <v>3388500</v>
          </cell>
          <cell r="W10">
            <v>0</v>
          </cell>
          <cell r="X10">
            <v>2048</v>
          </cell>
          <cell r="Y10">
            <v>3435000</v>
          </cell>
          <cell r="Z10">
            <v>3169</v>
          </cell>
          <cell r="AA10">
            <v>13843000</v>
          </cell>
          <cell r="AB10">
            <v>1144</v>
          </cell>
          <cell r="AC10">
            <v>2894500</v>
          </cell>
          <cell r="AD10">
            <v>3</v>
          </cell>
          <cell r="AE10">
            <v>4316</v>
          </cell>
          <cell r="AF10">
            <v>16737500</v>
          </cell>
          <cell r="AG10">
            <v>36497</v>
          </cell>
          <cell r="AH10">
            <v>40280020</v>
          </cell>
          <cell r="AI10">
            <v>345301</v>
          </cell>
          <cell r="AJ10">
            <v>75210290</v>
          </cell>
          <cell r="AK10">
            <v>543</v>
          </cell>
          <cell r="AL10">
            <v>382341</v>
          </cell>
          <cell r="AM10">
            <v>115490310</v>
          </cell>
          <cell r="AN10">
            <v>4363</v>
          </cell>
          <cell r="AO10">
            <v>1329770</v>
          </cell>
          <cell r="AP10">
            <v>0</v>
          </cell>
          <cell r="AQ10">
            <v>0</v>
          </cell>
          <cell r="AR10">
            <v>645</v>
          </cell>
          <cell r="AS10">
            <v>28</v>
          </cell>
          <cell r="AT10">
            <v>0</v>
          </cell>
          <cell r="AU10">
            <v>0</v>
          </cell>
          <cell r="AV10">
            <v>750</v>
          </cell>
          <cell r="AW10">
            <v>81</v>
          </cell>
          <cell r="AX10">
            <v>36</v>
          </cell>
          <cell r="AY10">
            <v>0</v>
          </cell>
          <cell r="AZ10">
            <v>412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8</v>
          </cell>
          <cell r="BG10">
            <v>0</v>
          </cell>
          <cell r="BH10">
            <v>0</v>
          </cell>
          <cell r="BI10">
            <v>0</v>
          </cell>
          <cell r="BJ10">
            <v>2716</v>
          </cell>
          <cell r="BK10">
            <v>9722500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  <cell r="BQ10">
            <v>0</v>
          </cell>
          <cell r="BR10">
            <v>0</v>
          </cell>
          <cell r="BS10">
            <v>73053</v>
          </cell>
          <cell r="BT10">
            <v>17957</v>
          </cell>
          <cell r="BU10">
            <v>0</v>
          </cell>
          <cell r="BV10">
            <v>0</v>
          </cell>
          <cell r="BW10">
            <v>0</v>
          </cell>
          <cell r="BX10">
            <v>91010</v>
          </cell>
          <cell r="BY10">
            <v>231</v>
          </cell>
          <cell r="BZ10">
            <v>114730</v>
          </cell>
          <cell r="CA10">
            <v>15</v>
          </cell>
          <cell r="CB10">
            <v>5250</v>
          </cell>
          <cell r="CC10">
            <v>0</v>
          </cell>
          <cell r="CD10">
            <v>0</v>
          </cell>
          <cell r="CE10">
            <v>63</v>
          </cell>
          <cell r="CF10">
            <v>68190</v>
          </cell>
          <cell r="CG10">
            <v>0</v>
          </cell>
          <cell r="CH10">
            <v>0</v>
          </cell>
          <cell r="CI10">
            <v>309</v>
          </cell>
          <cell r="CJ10">
            <v>188170</v>
          </cell>
          <cell r="CK10">
            <v>6</v>
          </cell>
          <cell r="CL10">
            <v>13010</v>
          </cell>
          <cell r="CM10">
            <v>0</v>
          </cell>
          <cell r="CN10">
            <v>0</v>
          </cell>
          <cell r="CO10">
            <v>91</v>
          </cell>
          <cell r="CP10">
            <v>4088900</v>
          </cell>
          <cell r="CQ10">
            <v>97</v>
          </cell>
          <cell r="CR10">
            <v>4101910</v>
          </cell>
          <cell r="CS10">
            <v>17</v>
          </cell>
          <cell r="CT10">
            <v>499300</v>
          </cell>
          <cell r="CU10">
            <v>0</v>
          </cell>
          <cell r="CV10">
            <v>0</v>
          </cell>
          <cell r="CW10">
            <v>17</v>
          </cell>
          <cell r="CX10">
            <v>499300</v>
          </cell>
          <cell r="CY10">
            <v>423</v>
          </cell>
          <cell r="CZ10">
            <v>4789380</v>
          </cell>
          <cell r="DA10">
            <v>357054</v>
          </cell>
          <cell r="DB10">
            <v>64801620</v>
          </cell>
          <cell r="DC10">
            <v>19329</v>
          </cell>
          <cell r="DD10">
            <v>34806270</v>
          </cell>
          <cell r="DE10">
            <v>6381</v>
          </cell>
          <cell r="DF10">
            <v>20671800</v>
          </cell>
          <cell r="DG10">
            <v>382764</v>
          </cell>
          <cell r="DH10">
            <v>120279690</v>
          </cell>
          <cell r="DI10">
            <v>106457390</v>
          </cell>
          <cell r="DJ10">
            <v>194632</v>
          </cell>
          <cell r="DK10">
            <v>30877240</v>
          </cell>
          <cell r="DL10">
            <v>5913</v>
          </cell>
          <cell r="DM10">
            <v>16299590</v>
          </cell>
          <cell r="DN10">
            <v>349</v>
          </cell>
          <cell r="DO10">
            <v>1060700</v>
          </cell>
          <cell r="DP10">
            <v>200894</v>
          </cell>
          <cell r="DQ10">
            <v>48237530</v>
          </cell>
          <cell r="DR10">
            <v>1412617</v>
          </cell>
          <cell r="DS10">
            <v>30230</v>
          </cell>
          <cell r="DT10">
            <v>8589</v>
          </cell>
          <cell r="DU10">
            <v>1451436</v>
          </cell>
          <cell r="DV10">
            <v>4916</v>
          </cell>
          <cell r="DW10">
            <v>1451378</v>
          </cell>
          <cell r="DX10">
            <v>446</v>
          </cell>
          <cell r="DY10">
            <v>219</v>
          </cell>
          <cell r="DZ10">
            <v>306</v>
          </cell>
          <cell r="EA10">
            <v>3913</v>
          </cell>
          <cell r="EB10">
            <v>225</v>
          </cell>
          <cell r="EC10">
            <v>4444</v>
          </cell>
          <cell r="ED10">
            <v>9932</v>
          </cell>
          <cell r="EE10">
            <v>1250</v>
          </cell>
          <cell r="EF10">
            <v>43</v>
          </cell>
          <cell r="EG10">
            <v>11225</v>
          </cell>
          <cell r="EH10">
            <v>50</v>
          </cell>
          <cell r="EI10">
            <v>50</v>
          </cell>
          <cell r="EJ10">
            <v>0</v>
          </cell>
          <cell r="EK10">
            <v>100</v>
          </cell>
          <cell r="EL10">
            <v>10288</v>
          </cell>
          <cell r="EM10">
            <v>5213</v>
          </cell>
          <cell r="EN10">
            <v>268</v>
          </cell>
          <cell r="EO10">
            <v>15769</v>
          </cell>
          <cell r="EP10">
            <v>0</v>
          </cell>
          <cell r="EQ10">
            <v>0</v>
          </cell>
          <cell r="ER10">
            <v>0</v>
          </cell>
          <cell r="ES10">
            <v>0</v>
          </cell>
          <cell r="ET10">
            <v>6445</v>
          </cell>
        </row>
        <row r="11">
          <cell r="A11" t="str">
            <v>0110</v>
          </cell>
          <cell r="B11" t="str">
            <v>3258005</v>
          </cell>
          <cell r="C11">
            <v>18</v>
          </cell>
          <cell r="D11" t="str">
            <v>서천우체국</v>
          </cell>
          <cell r="E11">
            <v>5537</v>
          </cell>
          <cell r="F11">
            <v>1884980</v>
          </cell>
          <cell r="G11">
            <v>317052</v>
          </cell>
          <cell r="H11">
            <v>45955720</v>
          </cell>
          <cell r="I11">
            <v>24772</v>
          </cell>
          <cell r="J11">
            <v>347361</v>
          </cell>
          <cell r="K11">
            <v>47840700</v>
          </cell>
          <cell r="L11">
            <v>4524</v>
          </cell>
          <cell r="M11">
            <v>8282740</v>
          </cell>
          <cell r="N11">
            <v>12714</v>
          </cell>
          <cell r="O11">
            <v>16187540</v>
          </cell>
          <cell r="P11">
            <v>956</v>
          </cell>
          <cell r="Q11">
            <v>18194</v>
          </cell>
          <cell r="R11">
            <v>24470280</v>
          </cell>
          <cell r="S11">
            <v>10</v>
          </cell>
          <cell r="T11">
            <v>28500</v>
          </cell>
          <cell r="U11">
            <v>699</v>
          </cell>
          <cell r="V11">
            <v>1073500</v>
          </cell>
          <cell r="W11">
            <v>0</v>
          </cell>
          <cell r="X11">
            <v>709</v>
          </cell>
          <cell r="Y11">
            <v>1102000</v>
          </cell>
          <cell r="Z11">
            <v>3090</v>
          </cell>
          <cell r="AA11">
            <v>13005800</v>
          </cell>
          <cell r="AB11">
            <v>5516</v>
          </cell>
          <cell r="AC11">
            <v>14536570</v>
          </cell>
          <cell r="AD11">
            <v>43</v>
          </cell>
          <cell r="AE11">
            <v>8649</v>
          </cell>
          <cell r="AF11">
            <v>27542370</v>
          </cell>
          <cell r="AG11">
            <v>13161</v>
          </cell>
          <cell r="AH11">
            <v>23202020</v>
          </cell>
          <cell r="AI11">
            <v>335981</v>
          </cell>
          <cell r="AJ11">
            <v>77753330</v>
          </cell>
          <cell r="AK11">
            <v>25771</v>
          </cell>
          <cell r="AL11">
            <v>374913</v>
          </cell>
          <cell r="AM11">
            <v>100955350</v>
          </cell>
          <cell r="AN11">
            <v>897</v>
          </cell>
          <cell r="AO11">
            <v>224250</v>
          </cell>
          <cell r="AP11">
            <v>262</v>
          </cell>
          <cell r="AQ11">
            <v>22700</v>
          </cell>
          <cell r="AR11">
            <v>234</v>
          </cell>
          <cell r="AS11">
            <v>5</v>
          </cell>
          <cell r="AT11">
            <v>1</v>
          </cell>
          <cell r="AU11">
            <v>0</v>
          </cell>
          <cell r="AV11">
            <v>580</v>
          </cell>
          <cell r="AW11">
            <v>77</v>
          </cell>
          <cell r="AX11">
            <v>114</v>
          </cell>
          <cell r="AY11">
            <v>0</v>
          </cell>
          <cell r="AZ11">
            <v>267</v>
          </cell>
          <cell r="BA11">
            <v>12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7</v>
          </cell>
          <cell r="BG11">
            <v>0</v>
          </cell>
          <cell r="BH11">
            <v>0</v>
          </cell>
          <cell r="BI11">
            <v>0</v>
          </cell>
          <cell r="BJ11">
            <v>2406</v>
          </cell>
          <cell r="BK11">
            <v>9636700</v>
          </cell>
          <cell r="BL11">
            <v>0</v>
          </cell>
          <cell r="BM11">
            <v>0</v>
          </cell>
          <cell r="BN11">
            <v>0</v>
          </cell>
          <cell r="BO11">
            <v>0</v>
          </cell>
          <cell r="BP11">
            <v>0</v>
          </cell>
          <cell r="BQ11">
            <v>0</v>
          </cell>
          <cell r="BR11">
            <v>0</v>
          </cell>
          <cell r="BS11">
            <v>96693</v>
          </cell>
          <cell r="BT11">
            <v>10927</v>
          </cell>
          <cell r="BU11">
            <v>0</v>
          </cell>
          <cell r="BV11">
            <v>0</v>
          </cell>
          <cell r="BW11">
            <v>0</v>
          </cell>
          <cell r="BX11">
            <v>107620</v>
          </cell>
          <cell r="BY11">
            <v>129</v>
          </cell>
          <cell r="BZ11">
            <v>75060</v>
          </cell>
          <cell r="CA11">
            <v>0</v>
          </cell>
          <cell r="CB11">
            <v>0</v>
          </cell>
          <cell r="CC11">
            <v>0</v>
          </cell>
          <cell r="CD11">
            <v>0</v>
          </cell>
          <cell r="CE11">
            <v>1</v>
          </cell>
          <cell r="CF11">
            <v>2400</v>
          </cell>
          <cell r="CG11">
            <v>0</v>
          </cell>
          <cell r="CH11">
            <v>0</v>
          </cell>
          <cell r="CI11">
            <v>130</v>
          </cell>
          <cell r="CJ11">
            <v>77460</v>
          </cell>
          <cell r="CK11">
            <v>3</v>
          </cell>
          <cell r="CL11">
            <v>5340</v>
          </cell>
          <cell r="CM11">
            <v>0</v>
          </cell>
          <cell r="CN11">
            <v>0</v>
          </cell>
          <cell r="CO11">
            <v>71</v>
          </cell>
          <cell r="CP11">
            <v>2482100</v>
          </cell>
          <cell r="CQ11">
            <v>74</v>
          </cell>
          <cell r="CR11">
            <v>2487440</v>
          </cell>
          <cell r="CS11">
            <v>32</v>
          </cell>
          <cell r="CT11">
            <v>1135200</v>
          </cell>
          <cell r="CU11">
            <v>0</v>
          </cell>
          <cell r="CV11">
            <v>0</v>
          </cell>
          <cell r="CW11">
            <v>32</v>
          </cell>
          <cell r="CX11">
            <v>1135200</v>
          </cell>
          <cell r="CY11">
            <v>236</v>
          </cell>
          <cell r="CZ11">
            <v>3700100</v>
          </cell>
          <cell r="DA11">
            <v>347491</v>
          </cell>
          <cell r="DB11">
            <v>47918160</v>
          </cell>
          <cell r="DC11">
            <v>18268</v>
          </cell>
          <cell r="DD11">
            <v>26957720</v>
          </cell>
          <cell r="DE11">
            <v>9390</v>
          </cell>
          <cell r="DF11">
            <v>29779570</v>
          </cell>
          <cell r="DG11">
            <v>375149</v>
          </cell>
          <cell r="DH11">
            <v>104655450</v>
          </cell>
          <cell r="DI11">
            <v>98150090</v>
          </cell>
          <cell r="DJ11">
            <v>230371</v>
          </cell>
          <cell r="DK11">
            <v>34943400</v>
          </cell>
          <cell r="DL11">
            <v>4967</v>
          </cell>
          <cell r="DM11">
            <v>9267810</v>
          </cell>
          <cell r="DN11">
            <v>121</v>
          </cell>
          <cell r="DO11">
            <v>451500</v>
          </cell>
          <cell r="DP11">
            <v>235459</v>
          </cell>
          <cell r="DQ11">
            <v>44662710</v>
          </cell>
          <cell r="DR11">
            <v>906190</v>
          </cell>
          <cell r="DS11">
            <v>27917</v>
          </cell>
          <cell r="DT11">
            <v>3902</v>
          </cell>
          <cell r="DU11">
            <v>938009</v>
          </cell>
          <cell r="DV11">
            <v>18502</v>
          </cell>
          <cell r="DW11">
            <v>557866</v>
          </cell>
          <cell r="DX11">
            <v>195</v>
          </cell>
          <cell r="DY11">
            <v>144</v>
          </cell>
          <cell r="DZ11">
            <v>66</v>
          </cell>
          <cell r="EA11">
            <v>3909</v>
          </cell>
          <cell r="EB11">
            <v>177</v>
          </cell>
          <cell r="EC11">
            <v>4152</v>
          </cell>
          <cell r="ED11">
            <v>1992</v>
          </cell>
          <cell r="EE11">
            <v>1472</v>
          </cell>
          <cell r="EF11">
            <v>43</v>
          </cell>
          <cell r="EG11">
            <v>3507</v>
          </cell>
          <cell r="EH11">
            <v>35</v>
          </cell>
          <cell r="EI11">
            <v>23</v>
          </cell>
          <cell r="EJ11">
            <v>0</v>
          </cell>
          <cell r="EK11">
            <v>58</v>
          </cell>
          <cell r="EL11">
            <v>2093</v>
          </cell>
          <cell r="EM11">
            <v>5404</v>
          </cell>
          <cell r="EN11">
            <v>220</v>
          </cell>
          <cell r="EO11">
            <v>7717</v>
          </cell>
          <cell r="EP11">
            <v>0</v>
          </cell>
          <cell r="EQ11">
            <v>0</v>
          </cell>
          <cell r="ER11">
            <v>0</v>
          </cell>
          <cell r="ES11">
            <v>0</v>
          </cell>
          <cell r="ET11">
            <v>4656</v>
          </cell>
        </row>
        <row r="12">
          <cell r="A12" t="str">
            <v>0110</v>
          </cell>
          <cell r="B12" t="str">
            <v>3300104</v>
          </cell>
          <cell r="C12">
            <v>5</v>
          </cell>
          <cell r="D12" t="str">
            <v>천안우체국</v>
          </cell>
          <cell r="E12">
            <v>68077</v>
          </cell>
          <cell r="F12">
            <v>23195080</v>
          </cell>
          <cell r="G12">
            <v>1387112</v>
          </cell>
          <cell r="H12">
            <v>241385320</v>
          </cell>
          <cell r="I12">
            <v>5087</v>
          </cell>
          <cell r="J12">
            <v>1460276</v>
          </cell>
          <cell r="K12">
            <v>264580400</v>
          </cell>
          <cell r="L12">
            <v>59155</v>
          </cell>
          <cell r="M12">
            <v>83804530</v>
          </cell>
          <cell r="N12">
            <v>97655</v>
          </cell>
          <cell r="O12">
            <v>134459230</v>
          </cell>
          <cell r="P12">
            <v>6268</v>
          </cell>
          <cell r="Q12">
            <v>163078</v>
          </cell>
          <cell r="R12">
            <v>218263760</v>
          </cell>
          <cell r="S12">
            <v>66</v>
          </cell>
          <cell r="T12">
            <v>144000</v>
          </cell>
          <cell r="U12">
            <v>825</v>
          </cell>
          <cell r="V12">
            <v>1224800</v>
          </cell>
          <cell r="W12">
            <v>0</v>
          </cell>
          <cell r="X12">
            <v>891</v>
          </cell>
          <cell r="Y12">
            <v>1368800</v>
          </cell>
          <cell r="Z12">
            <v>17813</v>
          </cell>
          <cell r="AA12">
            <v>52126080</v>
          </cell>
          <cell r="AB12">
            <v>4915</v>
          </cell>
          <cell r="AC12">
            <v>12820080</v>
          </cell>
          <cell r="AD12">
            <v>11</v>
          </cell>
          <cell r="AE12">
            <v>22739</v>
          </cell>
          <cell r="AF12">
            <v>64946160</v>
          </cell>
          <cell r="AG12">
            <v>145111</v>
          </cell>
          <cell r="AH12">
            <v>159269690</v>
          </cell>
          <cell r="AI12">
            <v>1490507</v>
          </cell>
          <cell r="AJ12">
            <v>389889430</v>
          </cell>
          <cell r="AK12">
            <v>11366</v>
          </cell>
          <cell r="AL12">
            <v>1646984</v>
          </cell>
          <cell r="AM12">
            <v>549159120</v>
          </cell>
          <cell r="AN12">
            <v>19341</v>
          </cell>
          <cell r="AO12">
            <v>5050820</v>
          </cell>
          <cell r="AP12">
            <v>183</v>
          </cell>
          <cell r="AQ12">
            <v>15560</v>
          </cell>
          <cell r="AR12">
            <v>60</v>
          </cell>
          <cell r="AS12">
            <v>9</v>
          </cell>
          <cell r="AT12">
            <v>4</v>
          </cell>
          <cell r="AU12">
            <v>0</v>
          </cell>
          <cell r="AV12">
            <v>16193</v>
          </cell>
          <cell r="AW12">
            <v>1889</v>
          </cell>
          <cell r="AX12">
            <v>229</v>
          </cell>
          <cell r="AY12">
            <v>0</v>
          </cell>
          <cell r="AZ12">
            <v>3208</v>
          </cell>
          <cell r="BA12">
            <v>0</v>
          </cell>
          <cell r="BB12">
            <v>0</v>
          </cell>
          <cell r="BC12">
            <v>2131</v>
          </cell>
          <cell r="BD12">
            <v>2131000</v>
          </cell>
          <cell r="BE12">
            <v>0</v>
          </cell>
          <cell r="BF12">
            <v>509</v>
          </cell>
          <cell r="BG12">
            <v>0</v>
          </cell>
          <cell r="BH12">
            <v>0</v>
          </cell>
          <cell r="BI12">
            <v>28</v>
          </cell>
          <cell r="BJ12">
            <v>13539</v>
          </cell>
          <cell r="BK12">
            <v>35677550</v>
          </cell>
          <cell r="BL12">
            <v>0</v>
          </cell>
          <cell r="BM12">
            <v>0</v>
          </cell>
          <cell r="BN12">
            <v>0</v>
          </cell>
          <cell r="BO12">
            <v>184</v>
          </cell>
          <cell r="BP12">
            <v>184000</v>
          </cell>
          <cell r="BQ12">
            <v>0</v>
          </cell>
          <cell r="BR12">
            <v>3</v>
          </cell>
          <cell r="BS12">
            <v>84420</v>
          </cell>
          <cell r="BT12">
            <v>111439</v>
          </cell>
          <cell r="BU12">
            <v>0</v>
          </cell>
          <cell r="BV12">
            <v>676</v>
          </cell>
          <cell r="BW12">
            <v>236</v>
          </cell>
          <cell r="BX12">
            <v>196771</v>
          </cell>
          <cell r="BY12">
            <v>13143</v>
          </cell>
          <cell r="BZ12">
            <v>6549670</v>
          </cell>
          <cell r="CA12">
            <v>531</v>
          </cell>
          <cell r="CB12">
            <v>185850</v>
          </cell>
          <cell r="CC12">
            <v>156</v>
          </cell>
          <cell r="CD12">
            <v>951350</v>
          </cell>
          <cell r="CE12">
            <v>66</v>
          </cell>
          <cell r="CF12">
            <v>475650</v>
          </cell>
          <cell r="CG12">
            <v>299</v>
          </cell>
          <cell r="CH12">
            <v>119600</v>
          </cell>
          <cell r="CI12">
            <v>14195</v>
          </cell>
          <cell r="CJ12">
            <v>8282120</v>
          </cell>
          <cell r="CK12">
            <v>110</v>
          </cell>
          <cell r="CL12">
            <v>380200</v>
          </cell>
          <cell r="CM12">
            <v>0</v>
          </cell>
          <cell r="CN12">
            <v>0</v>
          </cell>
          <cell r="CO12">
            <v>1189</v>
          </cell>
          <cell r="CP12">
            <v>45146000</v>
          </cell>
          <cell r="CQ12">
            <v>1299</v>
          </cell>
          <cell r="CR12">
            <v>45526200</v>
          </cell>
          <cell r="CS12">
            <v>536</v>
          </cell>
          <cell r="CT12">
            <v>13059200</v>
          </cell>
          <cell r="CU12">
            <v>56</v>
          </cell>
          <cell r="CV12">
            <v>1856600</v>
          </cell>
          <cell r="CW12">
            <v>592</v>
          </cell>
          <cell r="CX12">
            <v>14915800</v>
          </cell>
          <cell r="CY12">
            <v>16086</v>
          </cell>
          <cell r="CZ12">
            <v>68724120</v>
          </cell>
          <cell r="DA12">
            <v>1474471</v>
          </cell>
          <cell r="DB12">
            <v>272862520</v>
          </cell>
          <cell r="DC12">
            <v>164377</v>
          </cell>
          <cell r="DD12">
            <v>263789960</v>
          </cell>
          <cell r="DE12">
            <v>24222</v>
          </cell>
          <cell r="DF12">
            <v>81230760</v>
          </cell>
          <cell r="DG12">
            <v>1663070</v>
          </cell>
          <cell r="DH12">
            <v>617883240</v>
          </cell>
          <cell r="DI12">
            <v>541315180</v>
          </cell>
          <cell r="DJ12">
            <v>801379</v>
          </cell>
          <cell r="DK12">
            <v>158422160</v>
          </cell>
          <cell r="DL12">
            <v>78651</v>
          </cell>
          <cell r="DM12">
            <v>117002500</v>
          </cell>
          <cell r="DN12">
            <v>696</v>
          </cell>
          <cell r="DO12">
            <v>1938500</v>
          </cell>
          <cell r="DP12">
            <v>880726</v>
          </cell>
          <cell r="DQ12">
            <v>277363160</v>
          </cell>
          <cell r="DR12">
            <v>4459531</v>
          </cell>
          <cell r="DS12">
            <v>229842</v>
          </cell>
          <cell r="DT12">
            <v>28424</v>
          </cell>
          <cell r="DU12">
            <v>4717797</v>
          </cell>
          <cell r="DV12">
            <v>40047</v>
          </cell>
          <cell r="DW12">
            <v>1688506</v>
          </cell>
          <cell r="DX12">
            <v>7890</v>
          </cell>
          <cell r="DY12">
            <v>1820</v>
          </cell>
          <cell r="DZ12">
            <v>15447</v>
          </cell>
          <cell r="EA12">
            <v>43270</v>
          </cell>
          <cell r="EB12">
            <v>3683</v>
          </cell>
          <cell r="EC12">
            <v>62400</v>
          </cell>
          <cell r="ED12">
            <v>33780</v>
          </cell>
          <cell r="EE12">
            <v>17638</v>
          </cell>
          <cell r="EF12">
            <v>199</v>
          </cell>
          <cell r="EG12">
            <v>51617</v>
          </cell>
          <cell r="EH12">
            <v>349</v>
          </cell>
          <cell r="EI12">
            <v>827</v>
          </cell>
          <cell r="EJ12">
            <v>2</v>
          </cell>
          <cell r="EK12">
            <v>1178</v>
          </cell>
          <cell r="EL12">
            <v>49576</v>
          </cell>
          <cell r="EM12">
            <v>61735</v>
          </cell>
          <cell r="EN12">
            <v>3884</v>
          </cell>
          <cell r="EO12">
            <v>115195</v>
          </cell>
          <cell r="EP12">
            <v>2261172</v>
          </cell>
          <cell r="EQ12">
            <v>239316</v>
          </cell>
          <cell r="ER12">
            <v>44076</v>
          </cell>
          <cell r="ES12">
            <v>2544564</v>
          </cell>
          <cell r="ET12">
            <v>57139</v>
          </cell>
        </row>
        <row r="13">
          <cell r="A13" t="str">
            <v>0110</v>
          </cell>
          <cell r="B13" t="str">
            <v>3360105</v>
          </cell>
          <cell r="C13">
            <v>15</v>
          </cell>
          <cell r="D13" t="str">
            <v>아산우체국</v>
          </cell>
          <cell r="E13">
            <v>16610</v>
          </cell>
          <cell r="F13">
            <v>6001930</v>
          </cell>
          <cell r="G13">
            <v>630848</v>
          </cell>
          <cell r="H13">
            <v>117014670</v>
          </cell>
          <cell r="I13">
            <v>690</v>
          </cell>
          <cell r="J13">
            <v>648148</v>
          </cell>
          <cell r="K13">
            <v>123016600</v>
          </cell>
          <cell r="L13">
            <v>18335</v>
          </cell>
          <cell r="M13">
            <v>30036250</v>
          </cell>
          <cell r="N13">
            <v>25964</v>
          </cell>
          <cell r="O13">
            <v>31386610</v>
          </cell>
          <cell r="P13">
            <v>2120</v>
          </cell>
          <cell r="Q13">
            <v>46419</v>
          </cell>
          <cell r="R13">
            <v>61422860</v>
          </cell>
          <cell r="S13">
            <v>13</v>
          </cell>
          <cell r="T13">
            <v>33500</v>
          </cell>
          <cell r="U13">
            <v>50</v>
          </cell>
          <cell r="V13">
            <v>83000</v>
          </cell>
          <cell r="W13">
            <v>0</v>
          </cell>
          <cell r="X13">
            <v>63</v>
          </cell>
          <cell r="Y13">
            <v>116500</v>
          </cell>
          <cell r="Z13">
            <v>12954</v>
          </cell>
          <cell r="AA13">
            <v>38275520</v>
          </cell>
          <cell r="AB13">
            <v>2040</v>
          </cell>
          <cell r="AC13">
            <v>5590180</v>
          </cell>
          <cell r="AD13">
            <v>3</v>
          </cell>
          <cell r="AE13">
            <v>14997</v>
          </cell>
          <cell r="AF13">
            <v>43865700</v>
          </cell>
          <cell r="AG13">
            <v>47912</v>
          </cell>
          <cell r="AH13">
            <v>74347200</v>
          </cell>
          <cell r="AI13">
            <v>658902</v>
          </cell>
          <cell r="AJ13">
            <v>154074460</v>
          </cell>
          <cell r="AK13">
            <v>2813</v>
          </cell>
          <cell r="AL13">
            <v>709627</v>
          </cell>
          <cell r="AM13">
            <v>228421660</v>
          </cell>
          <cell r="AN13">
            <v>10563</v>
          </cell>
          <cell r="AO13">
            <v>2997460</v>
          </cell>
          <cell r="AP13">
            <v>0</v>
          </cell>
          <cell r="AQ13">
            <v>0</v>
          </cell>
          <cell r="AR13">
            <v>10</v>
          </cell>
          <cell r="AS13">
            <v>12</v>
          </cell>
          <cell r="AT13">
            <v>2</v>
          </cell>
          <cell r="AU13">
            <v>0</v>
          </cell>
          <cell r="AV13">
            <v>2375</v>
          </cell>
          <cell r="AW13">
            <v>917</v>
          </cell>
          <cell r="AX13">
            <v>46</v>
          </cell>
          <cell r="AY13">
            <v>0</v>
          </cell>
          <cell r="AZ13">
            <v>1048</v>
          </cell>
          <cell r="BA13">
            <v>0</v>
          </cell>
          <cell r="BB13">
            <v>0</v>
          </cell>
          <cell r="BC13">
            <v>205</v>
          </cell>
          <cell r="BD13">
            <v>205000</v>
          </cell>
          <cell r="BE13">
            <v>0</v>
          </cell>
          <cell r="BF13">
            <v>42</v>
          </cell>
          <cell r="BG13">
            <v>0</v>
          </cell>
          <cell r="BH13">
            <v>0</v>
          </cell>
          <cell r="BI13">
            <v>0</v>
          </cell>
          <cell r="BJ13">
            <v>10623</v>
          </cell>
          <cell r="BK13">
            <v>29364500</v>
          </cell>
          <cell r="BL13">
            <v>2</v>
          </cell>
          <cell r="BM13">
            <v>0</v>
          </cell>
          <cell r="BN13">
            <v>0</v>
          </cell>
          <cell r="BO13">
            <v>16</v>
          </cell>
          <cell r="BP13">
            <v>16000</v>
          </cell>
          <cell r="BQ13">
            <v>0</v>
          </cell>
          <cell r="BR13">
            <v>0</v>
          </cell>
          <cell r="BS13">
            <v>97300</v>
          </cell>
          <cell r="BT13">
            <v>64045</v>
          </cell>
          <cell r="BU13">
            <v>0</v>
          </cell>
          <cell r="BV13">
            <v>698</v>
          </cell>
          <cell r="BW13">
            <v>0</v>
          </cell>
          <cell r="BX13">
            <v>162043</v>
          </cell>
          <cell r="BY13">
            <v>1432</v>
          </cell>
          <cell r="BZ13">
            <v>811880</v>
          </cell>
          <cell r="CA13">
            <v>5</v>
          </cell>
          <cell r="CB13">
            <v>1750</v>
          </cell>
          <cell r="CC13">
            <v>67</v>
          </cell>
          <cell r="CD13">
            <v>101850</v>
          </cell>
          <cell r="CE13">
            <v>5</v>
          </cell>
          <cell r="CF13">
            <v>30000</v>
          </cell>
          <cell r="CG13">
            <v>1</v>
          </cell>
          <cell r="CH13">
            <v>400</v>
          </cell>
          <cell r="CI13">
            <v>1510</v>
          </cell>
          <cell r="CJ13">
            <v>945880</v>
          </cell>
          <cell r="CK13">
            <v>28</v>
          </cell>
          <cell r="CL13">
            <v>75690</v>
          </cell>
          <cell r="CM13">
            <v>0</v>
          </cell>
          <cell r="CN13">
            <v>0</v>
          </cell>
          <cell r="CO13">
            <v>422</v>
          </cell>
          <cell r="CP13">
            <v>14044400</v>
          </cell>
          <cell r="CQ13">
            <v>450</v>
          </cell>
          <cell r="CR13">
            <v>14120090</v>
          </cell>
          <cell r="CS13">
            <v>117</v>
          </cell>
          <cell r="CT13">
            <v>2960600</v>
          </cell>
          <cell r="CU13">
            <v>21</v>
          </cell>
          <cell r="CV13">
            <v>755800</v>
          </cell>
          <cell r="CW13">
            <v>138</v>
          </cell>
          <cell r="CX13">
            <v>3716400</v>
          </cell>
          <cell r="CY13">
            <v>2098</v>
          </cell>
          <cell r="CZ13">
            <v>18782370</v>
          </cell>
          <cell r="DA13">
            <v>649658</v>
          </cell>
          <cell r="DB13">
            <v>123962480</v>
          </cell>
          <cell r="DC13">
            <v>46869</v>
          </cell>
          <cell r="DD13">
            <v>75542950</v>
          </cell>
          <cell r="DE13">
            <v>15198</v>
          </cell>
          <cell r="DF13">
            <v>47698600</v>
          </cell>
          <cell r="DG13">
            <v>711725</v>
          </cell>
          <cell r="DH13">
            <v>247204030</v>
          </cell>
          <cell r="DI13">
            <v>233615690</v>
          </cell>
          <cell r="DJ13">
            <v>404531</v>
          </cell>
          <cell r="DK13">
            <v>79811360</v>
          </cell>
          <cell r="DL13">
            <v>14593</v>
          </cell>
          <cell r="DM13">
            <v>26231420</v>
          </cell>
          <cell r="DN13">
            <v>44</v>
          </cell>
          <cell r="DO13">
            <v>145900</v>
          </cell>
          <cell r="DP13">
            <v>419168</v>
          </cell>
          <cell r="DQ13">
            <v>106188680</v>
          </cell>
          <cell r="DR13">
            <v>2082924</v>
          </cell>
          <cell r="DS13">
            <v>85712</v>
          </cell>
          <cell r="DT13">
            <v>10939</v>
          </cell>
          <cell r="DU13">
            <v>2179575</v>
          </cell>
          <cell r="DV13">
            <v>5865</v>
          </cell>
          <cell r="DW13">
            <v>1563262</v>
          </cell>
          <cell r="DX13">
            <v>4161</v>
          </cell>
          <cell r="DY13">
            <v>395</v>
          </cell>
          <cell r="DZ13">
            <v>4088</v>
          </cell>
          <cell r="EA13">
            <v>25947</v>
          </cell>
          <cell r="EB13">
            <v>641</v>
          </cell>
          <cell r="EC13">
            <v>30676</v>
          </cell>
          <cell r="ED13">
            <v>24203</v>
          </cell>
          <cell r="EE13">
            <v>6041</v>
          </cell>
          <cell r="EF13">
            <v>100</v>
          </cell>
          <cell r="EG13">
            <v>30344</v>
          </cell>
          <cell r="EH13">
            <v>120</v>
          </cell>
          <cell r="EI13">
            <v>356</v>
          </cell>
          <cell r="EJ13">
            <v>0</v>
          </cell>
          <cell r="EK13">
            <v>476</v>
          </cell>
          <cell r="EL13">
            <v>28411</v>
          </cell>
          <cell r="EM13">
            <v>32344</v>
          </cell>
          <cell r="EN13">
            <v>741</v>
          </cell>
          <cell r="EO13">
            <v>61496</v>
          </cell>
          <cell r="EP13">
            <v>0</v>
          </cell>
          <cell r="EQ13">
            <v>0</v>
          </cell>
          <cell r="ER13">
            <v>0</v>
          </cell>
          <cell r="ES13">
            <v>0</v>
          </cell>
          <cell r="ET13">
            <v>19784</v>
          </cell>
        </row>
        <row r="14">
          <cell r="A14" t="str">
            <v>0110</v>
          </cell>
          <cell r="B14" t="str">
            <v>3398005</v>
          </cell>
          <cell r="C14">
            <v>12</v>
          </cell>
          <cell r="D14" t="str">
            <v>조치원우체국</v>
          </cell>
          <cell r="E14">
            <v>1802</v>
          </cell>
          <cell r="F14">
            <v>656250</v>
          </cell>
          <cell r="G14">
            <v>305477</v>
          </cell>
          <cell r="H14">
            <v>49204930</v>
          </cell>
          <cell r="I14">
            <v>5019</v>
          </cell>
          <cell r="J14">
            <v>312298</v>
          </cell>
          <cell r="K14">
            <v>49861180</v>
          </cell>
          <cell r="L14">
            <v>9267</v>
          </cell>
          <cell r="M14">
            <v>14343480</v>
          </cell>
          <cell r="N14">
            <v>22049</v>
          </cell>
          <cell r="O14">
            <v>24885080</v>
          </cell>
          <cell r="P14">
            <v>464</v>
          </cell>
          <cell r="Q14">
            <v>31780</v>
          </cell>
          <cell r="R14">
            <v>39228560</v>
          </cell>
          <cell r="S14">
            <v>0</v>
          </cell>
          <cell r="T14">
            <v>0</v>
          </cell>
          <cell r="U14">
            <v>720</v>
          </cell>
          <cell r="V14">
            <v>1080000</v>
          </cell>
          <cell r="W14">
            <v>0</v>
          </cell>
          <cell r="X14">
            <v>720</v>
          </cell>
          <cell r="Y14">
            <v>1080000</v>
          </cell>
          <cell r="Z14">
            <v>3253</v>
          </cell>
          <cell r="AA14">
            <v>13416290</v>
          </cell>
          <cell r="AB14">
            <v>1755</v>
          </cell>
          <cell r="AC14">
            <v>4661000</v>
          </cell>
          <cell r="AD14">
            <v>2</v>
          </cell>
          <cell r="AE14">
            <v>5010</v>
          </cell>
          <cell r="AF14">
            <v>18077290</v>
          </cell>
          <cell r="AG14">
            <v>14322</v>
          </cell>
          <cell r="AH14">
            <v>28416020</v>
          </cell>
          <cell r="AI14">
            <v>330001</v>
          </cell>
          <cell r="AJ14">
            <v>79831010</v>
          </cell>
          <cell r="AK14">
            <v>5485</v>
          </cell>
          <cell r="AL14">
            <v>349808</v>
          </cell>
          <cell r="AM14">
            <v>108247030</v>
          </cell>
          <cell r="AN14">
            <v>1804</v>
          </cell>
          <cell r="AO14">
            <v>480750</v>
          </cell>
          <cell r="AP14">
            <v>1120</v>
          </cell>
          <cell r="AQ14">
            <v>97900</v>
          </cell>
          <cell r="AR14">
            <v>31</v>
          </cell>
          <cell r="AS14">
            <v>5</v>
          </cell>
          <cell r="AT14">
            <v>5</v>
          </cell>
          <cell r="AU14">
            <v>0</v>
          </cell>
          <cell r="AV14">
            <v>383</v>
          </cell>
          <cell r="AW14">
            <v>106</v>
          </cell>
          <cell r="AX14">
            <v>110</v>
          </cell>
          <cell r="AY14">
            <v>0</v>
          </cell>
          <cell r="AZ14">
            <v>497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22</v>
          </cell>
          <cell r="BG14">
            <v>0</v>
          </cell>
          <cell r="BH14">
            <v>0</v>
          </cell>
          <cell r="BI14">
            <v>1</v>
          </cell>
          <cell r="BJ14">
            <v>1944</v>
          </cell>
          <cell r="BK14">
            <v>8134780</v>
          </cell>
          <cell r="BL14">
            <v>0</v>
          </cell>
          <cell r="BM14">
            <v>0</v>
          </cell>
          <cell r="BN14">
            <v>0</v>
          </cell>
          <cell r="BO14">
            <v>0</v>
          </cell>
          <cell r="BP14">
            <v>0</v>
          </cell>
          <cell r="BQ14">
            <v>0</v>
          </cell>
          <cell r="BR14">
            <v>1</v>
          </cell>
          <cell r="BS14">
            <v>49991</v>
          </cell>
          <cell r="BT14">
            <v>1516</v>
          </cell>
          <cell r="BU14">
            <v>1036</v>
          </cell>
          <cell r="BV14">
            <v>0</v>
          </cell>
          <cell r="BW14">
            <v>0</v>
          </cell>
          <cell r="BX14">
            <v>52543</v>
          </cell>
          <cell r="BY14">
            <v>470</v>
          </cell>
          <cell r="BZ14">
            <v>248140</v>
          </cell>
          <cell r="CA14">
            <v>3</v>
          </cell>
          <cell r="CB14">
            <v>1050</v>
          </cell>
          <cell r="CC14">
            <v>0</v>
          </cell>
          <cell r="CD14">
            <v>0</v>
          </cell>
          <cell r="CE14">
            <v>3</v>
          </cell>
          <cell r="CF14">
            <v>17650</v>
          </cell>
          <cell r="CG14">
            <v>2</v>
          </cell>
          <cell r="CH14">
            <v>800</v>
          </cell>
          <cell r="CI14">
            <v>478</v>
          </cell>
          <cell r="CJ14">
            <v>267640</v>
          </cell>
          <cell r="CK14">
            <v>13</v>
          </cell>
          <cell r="CL14">
            <v>41110</v>
          </cell>
          <cell r="CM14">
            <v>0</v>
          </cell>
          <cell r="CN14">
            <v>0</v>
          </cell>
          <cell r="CO14">
            <v>199</v>
          </cell>
          <cell r="CP14">
            <v>7297400</v>
          </cell>
          <cell r="CQ14">
            <v>212</v>
          </cell>
          <cell r="CR14">
            <v>7338510</v>
          </cell>
          <cell r="CS14">
            <v>84</v>
          </cell>
          <cell r="CT14">
            <v>1943600</v>
          </cell>
          <cell r="CU14">
            <v>1</v>
          </cell>
          <cell r="CV14">
            <v>15500</v>
          </cell>
          <cell r="CW14">
            <v>85</v>
          </cell>
          <cell r="CX14">
            <v>1959100</v>
          </cell>
          <cell r="CY14">
            <v>775</v>
          </cell>
          <cell r="CZ14">
            <v>9565250</v>
          </cell>
          <cell r="DA14">
            <v>312776</v>
          </cell>
          <cell r="DB14">
            <v>50128820</v>
          </cell>
          <cell r="DC14">
            <v>31992</v>
          </cell>
          <cell r="DD14">
            <v>46567070</v>
          </cell>
          <cell r="DE14">
            <v>5815</v>
          </cell>
          <cell r="DF14">
            <v>21116390</v>
          </cell>
          <cell r="DG14">
            <v>350583</v>
          </cell>
          <cell r="DH14">
            <v>117812280</v>
          </cell>
          <cell r="DI14">
            <v>114283420</v>
          </cell>
          <cell r="DJ14">
            <v>162780</v>
          </cell>
          <cell r="DK14">
            <v>28650630</v>
          </cell>
          <cell r="DL14">
            <v>15261</v>
          </cell>
          <cell r="DM14">
            <v>21296160</v>
          </cell>
          <cell r="DN14">
            <v>30</v>
          </cell>
          <cell r="DO14">
            <v>86500</v>
          </cell>
          <cell r="DP14">
            <v>178071</v>
          </cell>
          <cell r="DQ14">
            <v>50033290</v>
          </cell>
          <cell r="DR14">
            <v>821938</v>
          </cell>
          <cell r="DS14">
            <v>38120</v>
          </cell>
          <cell r="DT14">
            <v>16020</v>
          </cell>
          <cell r="DU14">
            <v>876078</v>
          </cell>
          <cell r="DV14">
            <v>23720</v>
          </cell>
          <cell r="DW14">
            <v>851309</v>
          </cell>
          <cell r="DX14">
            <v>880</v>
          </cell>
          <cell r="DY14">
            <v>169</v>
          </cell>
          <cell r="DZ14">
            <v>3226</v>
          </cell>
          <cell r="EA14">
            <v>7463</v>
          </cell>
          <cell r="EB14">
            <v>497</v>
          </cell>
          <cell r="EC14">
            <v>11186</v>
          </cell>
          <cell r="ED14">
            <v>4024</v>
          </cell>
          <cell r="EE14">
            <v>2216</v>
          </cell>
          <cell r="EF14">
            <v>60</v>
          </cell>
          <cell r="EG14">
            <v>6300</v>
          </cell>
          <cell r="EH14">
            <v>44</v>
          </cell>
          <cell r="EI14">
            <v>87</v>
          </cell>
          <cell r="EJ14">
            <v>0</v>
          </cell>
          <cell r="EK14">
            <v>131</v>
          </cell>
          <cell r="EL14">
            <v>7294</v>
          </cell>
          <cell r="EM14">
            <v>9766</v>
          </cell>
          <cell r="EN14">
            <v>557</v>
          </cell>
          <cell r="EO14">
            <v>17617</v>
          </cell>
          <cell r="EP14">
            <v>0</v>
          </cell>
          <cell r="EQ14">
            <v>0</v>
          </cell>
          <cell r="ER14">
            <v>0</v>
          </cell>
          <cell r="ES14">
            <v>0</v>
          </cell>
          <cell r="ET14">
            <v>4879</v>
          </cell>
        </row>
        <row r="15">
          <cell r="A15" t="str">
            <v>0110</v>
          </cell>
          <cell r="B15" t="str">
            <v>3408005</v>
          </cell>
          <cell r="C15">
            <v>16</v>
          </cell>
          <cell r="D15" t="str">
            <v>예산우체국</v>
          </cell>
          <cell r="E15">
            <v>3264</v>
          </cell>
          <cell r="F15">
            <v>1117580</v>
          </cell>
          <cell r="G15">
            <v>294917</v>
          </cell>
          <cell r="H15">
            <v>50121070</v>
          </cell>
          <cell r="I15">
            <v>9741</v>
          </cell>
          <cell r="J15">
            <v>307922</v>
          </cell>
          <cell r="K15">
            <v>51238650</v>
          </cell>
          <cell r="L15">
            <v>6727</v>
          </cell>
          <cell r="M15">
            <v>14118710</v>
          </cell>
          <cell r="N15">
            <v>25300</v>
          </cell>
          <cell r="O15">
            <v>28922830</v>
          </cell>
          <cell r="P15">
            <v>3439</v>
          </cell>
          <cell r="Q15">
            <v>35466</v>
          </cell>
          <cell r="R15">
            <v>43041540</v>
          </cell>
          <cell r="S15">
            <v>0</v>
          </cell>
          <cell r="T15">
            <v>0</v>
          </cell>
          <cell r="U15">
            <v>314</v>
          </cell>
          <cell r="V15">
            <v>471000</v>
          </cell>
          <cell r="W15">
            <v>0</v>
          </cell>
          <cell r="X15">
            <v>314</v>
          </cell>
          <cell r="Y15">
            <v>471000</v>
          </cell>
          <cell r="Z15">
            <v>3885</v>
          </cell>
          <cell r="AA15">
            <v>16680700</v>
          </cell>
          <cell r="AB15">
            <v>2298</v>
          </cell>
          <cell r="AC15">
            <v>7199400</v>
          </cell>
          <cell r="AD15">
            <v>14</v>
          </cell>
          <cell r="AE15">
            <v>6197</v>
          </cell>
          <cell r="AF15">
            <v>23880100</v>
          </cell>
          <cell r="AG15">
            <v>13876</v>
          </cell>
          <cell r="AH15">
            <v>31916990</v>
          </cell>
          <cell r="AI15">
            <v>322829</v>
          </cell>
          <cell r="AJ15">
            <v>86714300</v>
          </cell>
          <cell r="AK15">
            <v>13194</v>
          </cell>
          <cell r="AL15">
            <v>349899</v>
          </cell>
          <cell r="AM15">
            <v>118631290</v>
          </cell>
          <cell r="AN15">
            <v>20678</v>
          </cell>
          <cell r="AO15">
            <v>4636560</v>
          </cell>
          <cell r="AP15">
            <v>0</v>
          </cell>
          <cell r="AQ15">
            <v>0</v>
          </cell>
          <cell r="AR15">
            <v>378</v>
          </cell>
          <cell r="AS15">
            <v>9</v>
          </cell>
          <cell r="AT15">
            <v>2</v>
          </cell>
          <cell r="AU15">
            <v>0</v>
          </cell>
          <cell r="AV15">
            <v>929</v>
          </cell>
          <cell r="AW15">
            <v>8</v>
          </cell>
          <cell r="AX15">
            <v>134</v>
          </cell>
          <cell r="AY15">
            <v>0</v>
          </cell>
          <cell r="AZ15">
            <v>677</v>
          </cell>
          <cell r="BA15">
            <v>2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169</v>
          </cell>
          <cell r="BG15">
            <v>0</v>
          </cell>
          <cell r="BH15">
            <v>0</v>
          </cell>
          <cell r="BI15">
            <v>0</v>
          </cell>
          <cell r="BJ15">
            <v>2966</v>
          </cell>
          <cell r="BK15">
            <v>13091900</v>
          </cell>
          <cell r="BL15">
            <v>2</v>
          </cell>
          <cell r="BM15">
            <v>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71652</v>
          </cell>
          <cell r="BT15">
            <v>3266</v>
          </cell>
          <cell r="BU15">
            <v>0</v>
          </cell>
          <cell r="BV15">
            <v>0</v>
          </cell>
          <cell r="BW15">
            <v>677</v>
          </cell>
          <cell r="BX15">
            <v>75595</v>
          </cell>
          <cell r="BY15">
            <v>307</v>
          </cell>
          <cell r="BZ15">
            <v>147790</v>
          </cell>
          <cell r="CA15">
            <v>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307</v>
          </cell>
          <cell r="CJ15">
            <v>147790</v>
          </cell>
          <cell r="CK15">
            <v>4</v>
          </cell>
          <cell r="CL15">
            <v>11250</v>
          </cell>
          <cell r="CM15">
            <v>0</v>
          </cell>
          <cell r="CN15">
            <v>0</v>
          </cell>
          <cell r="CO15">
            <v>134</v>
          </cell>
          <cell r="CP15">
            <v>6058000</v>
          </cell>
          <cell r="CQ15">
            <v>138</v>
          </cell>
          <cell r="CR15">
            <v>6069250</v>
          </cell>
          <cell r="CS15">
            <v>5</v>
          </cell>
          <cell r="CT15">
            <v>124500</v>
          </cell>
          <cell r="CU15">
            <v>23</v>
          </cell>
          <cell r="CV15">
            <v>769300</v>
          </cell>
          <cell r="CW15">
            <v>28</v>
          </cell>
          <cell r="CX15">
            <v>893800</v>
          </cell>
          <cell r="CY15">
            <v>473</v>
          </cell>
          <cell r="CZ15">
            <v>7110840</v>
          </cell>
          <cell r="DA15">
            <v>308229</v>
          </cell>
          <cell r="DB15">
            <v>51386440</v>
          </cell>
          <cell r="DC15">
            <v>35604</v>
          </cell>
          <cell r="DD15">
            <v>49110790</v>
          </cell>
          <cell r="DE15">
            <v>6539</v>
          </cell>
          <cell r="DF15">
            <v>25244900</v>
          </cell>
          <cell r="DG15">
            <v>350372</v>
          </cell>
          <cell r="DH15">
            <v>125742130</v>
          </cell>
          <cell r="DI15">
            <v>114311030</v>
          </cell>
          <cell r="DJ15">
            <v>210127</v>
          </cell>
          <cell r="DK15">
            <v>33801870</v>
          </cell>
          <cell r="DL15">
            <v>9194</v>
          </cell>
          <cell r="DM15">
            <v>16535020</v>
          </cell>
          <cell r="DN15">
            <v>865</v>
          </cell>
          <cell r="DO15">
            <v>3314500</v>
          </cell>
          <cell r="DP15">
            <v>220186</v>
          </cell>
          <cell r="DQ15">
            <v>53651390</v>
          </cell>
          <cell r="DR15">
            <v>1449277</v>
          </cell>
          <cell r="DS15">
            <v>43043</v>
          </cell>
          <cell r="DT15">
            <v>5011</v>
          </cell>
          <cell r="DU15">
            <v>1497331</v>
          </cell>
          <cell r="DV15">
            <v>7589</v>
          </cell>
          <cell r="DW15">
            <v>1788792</v>
          </cell>
          <cell r="DX15">
            <v>690</v>
          </cell>
          <cell r="DY15">
            <v>261</v>
          </cell>
          <cell r="DZ15">
            <v>12587</v>
          </cell>
          <cell r="EA15">
            <v>8394</v>
          </cell>
          <cell r="EB15">
            <v>514</v>
          </cell>
          <cell r="EC15">
            <v>21495</v>
          </cell>
          <cell r="ED15">
            <v>16931</v>
          </cell>
          <cell r="EE15">
            <v>4688</v>
          </cell>
          <cell r="EF15">
            <v>63</v>
          </cell>
          <cell r="EG15">
            <v>21682</v>
          </cell>
          <cell r="EH15">
            <v>58</v>
          </cell>
          <cell r="EI15">
            <v>105</v>
          </cell>
          <cell r="EJ15">
            <v>1</v>
          </cell>
          <cell r="EK15">
            <v>164</v>
          </cell>
          <cell r="EL15">
            <v>29576</v>
          </cell>
          <cell r="EM15">
            <v>13187</v>
          </cell>
          <cell r="EN15">
            <v>578</v>
          </cell>
          <cell r="EO15">
            <v>43341</v>
          </cell>
          <cell r="EP15">
            <v>770140</v>
          </cell>
          <cell r="EQ15">
            <v>69980</v>
          </cell>
          <cell r="ER15">
            <v>8423</v>
          </cell>
          <cell r="ES15">
            <v>848543</v>
          </cell>
          <cell r="ET15">
            <v>16751</v>
          </cell>
        </row>
        <row r="16">
          <cell r="A16" t="str">
            <v>0110</v>
          </cell>
          <cell r="B16" t="str">
            <v>3438005</v>
          </cell>
          <cell r="C16">
            <v>19</v>
          </cell>
          <cell r="D16" t="str">
            <v>당진우체국</v>
          </cell>
          <cell r="E16">
            <v>25367</v>
          </cell>
          <cell r="F16">
            <v>8954740</v>
          </cell>
          <cell r="G16">
            <v>359742</v>
          </cell>
          <cell r="H16">
            <v>58443180</v>
          </cell>
          <cell r="I16">
            <v>63</v>
          </cell>
          <cell r="J16">
            <v>385172</v>
          </cell>
          <cell r="K16">
            <v>67397920</v>
          </cell>
          <cell r="L16">
            <v>8215</v>
          </cell>
          <cell r="M16">
            <v>12788470</v>
          </cell>
          <cell r="N16">
            <v>138273</v>
          </cell>
          <cell r="O16">
            <v>35495170</v>
          </cell>
          <cell r="P16">
            <v>1556</v>
          </cell>
          <cell r="Q16">
            <v>148044</v>
          </cell>
          <cell r="R16">
            <v>48283640</v>
          </cell>
          <cell r="S16">
            <v>5</v>
          </cell>
          <cell r="T16">
            <v>12500</v>
          </cell>
          <cell r="U16">
            <v>44</v>
          </cell>
          <cell r="V16">
            <v>67000</v>
          </cell>
          <cell r="W16">
            <v>3</v>
          </cell>
          <cell r="X16">
            <v>52</v>
          </cell>
          <cell r="Y16">
            <v>79500</v>
          </cell>
          <cell r="Z16">
            <v>2977</v>
          </cell>
          <cell r="AA16">
            <v>14624040</v>
          </cell>
          <cell r="AB16">
            <v>1139</v>
          </cell>
          <cell r="AC16">
            <v>3602120</v>
          </cell>
          <cell r="AD16">
            <v>1</v>
          </cell>
          <cell r="AE16">
            <v>4117</v>
          </cell>
          <cell r="AF16">
            <v>18226160</v>
          </cell>
          <cell r="AG16">
            <v>36564</v>
          </cell>
          <cell r="AH16">
            <v>36379750</v>
          </cell>
          <cell r="AI16">
            <v>499198</v>
          </cell>
          <cell r="AJ16">
            <v>97607470</v>
          </cell>
          <cell r="AK16">
            <v>1623</v>
          </cell>
          <cell r="AL16">
            <v>537385</v>
          </cell>
          <cell r="AM16">
            <v>133987220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581</v>
          </cell>
          <cell r="AS16">
            <v>2</v>
          </cell>
          <cell r="AT16">
            <v>1</v>
          </cell>
          <cell r="AU16">
            <v>0</v>
          </cell>
          <cell r="AV16">
            <v>1467</v>
          </cell>
          <cell r="AW16">
            <v>198</v>
          </cell>
          <cell r="AX16">
            <v>80</v>
          </cell>
          <cell r="AY16">
            <v>0</v>
          </cell>
          <cell r="AZ16">
            <v>909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19</v>
          </cell>
          <cell r="BG16">
            <v>0</v>
          </cell>
          <cell r="BH16">
            <v>0</v>
          </cell>
          <cell r="BI16">
            <v>6</v>
          </cell>
          <cell r="BJ16">
            <v>2036</v>
          </cell>
          <cell r="BK16">
            <v>10914900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76471</v>
          </cell>
          <cell r="BT16">
            <v>15929</v>
          </cell>
          <cell r="BU16">
            <v>0</v>
          </cell>
          <cell r="BV16">
            <v>2400</v>
          </cell>
          <cell r="BW16">
            <v>0</v>
          </cell>
          <cell r="BX16">
            <v>94800</v>
          </cell>
          <cell r="BY16">
            <v>392</v>
          </cell>
          <cell r="BZ16">
            <v>240920</v>
          </cell>
          <cell r="CA16">
            <v>1</v>
          </cell>
          <cell r="CB16">
            <v>350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2</v>
          </cell>
          <cell r="CH16">
            <v>800</v>
          </cell>
          <cell r="CI16">
            <v>395</v>
          </cell>
          <cell r="CJ16">
            <v>242070</v>
          </cell>
          <cell r="CK16">
            <v>10</v>
          </cell>
          <cell r="CL16">
            <v>49600</v>
          </cell>
          <cell r="CM16">
            <v>0</v>
          </cell>
          <cell r="CN16">
            <v>0</v>
          </cell>
          <cell r="CO16">
            <v>188</v>
          </cell>
          <cell r="CP16">
            <v>6971600</v>
          </cell>
          <cell r="CQ16">
            <v>198</v>
          </cell>
          <cell r="CR16">
            <v>7021200</v>
          </cell>
          <cell r="CS16">
            <v>38</v>
          </cell>
          <cell r="CT16">
            <v>906800</v>
          </cell>
          <cell r="CU16">
            <v>0</v>
          </cell>
          <cell r="CV16">
            <v>0</v>
          </cell>
          <cell r="CW16">
            <v>38</v>
          </cell>
          <cell r="CX16">
            <v>906800</v>
          </cell>
          <cell r="CY16">
            <v>631</v>
          </cell>
          <cell r="CZ16">
            <v>8170070</v>
          </cell>
          <cell r="DA16">
            <v>385567</v>
          </cell>
          <cell r="DB16">
            <v>67639990</v>
          </cell>
          <cell r="DC16">
            <v>148242</v>
          </cell>
          <cell r="DD16">
            <v>55304840</v>
          </cell>
          <cell r="DE16">
            <v>4207</v>
          </cell>
          <cell r="DF16">
            <v>19212460</v>
          </cell>
          <cell r="DG16">
            <v>538016</v>
          </cell>
          <cell r="DH16">
            <v>142157290</v>
          </cell>
          <cell r="DI16">
            <v>125842804</v>
          </cell>
          <cell r="DJ16">
            <v>257790</v>
          </cell>
          <cell r="DK16">
            <v>43190780</v>
          </cell>
          <cell r="DL16">
            <v>9336</v>
          </cell>
          <cell r="DM16">
            <v>15259040</v>
          </cell>
          <cell r="DN16">
            <v>18</v>
          </cell>
          <cell r="DO16">
            <v>54540</v>
          </cell>
          <cell r="DP16">
            <v>267144</v>
          </cell>
          <cell r="DQ16">
            <v>58504360</v>
          </cell>
          <cell r="DR16">
            <v>1024609</v>
          </cell>
          <cell r="DS16">
            <v>144780</v>
          </cell>
          <cell r="DT16">
            <v>6431</v>
          </cell>
          <cell r="DU16">
            <v>1175820</v>
          </cell>
          <cell r="DV16">
            <v>3267</v>
          </cell>
          <cell r="DW16">
            <v>1042902</v>
          </cell>
          <cell r="DX16">
            <v>636</v>
          </cell>
          <cell r="DY16">
            <v>182</v>
          </cell>
          <cell r="DZ16">
            <v>1915</v>
          </cell>
          <cell r="EA16">
            <v>4202</v>
          </cell>
          <cell r="EB16">
            <v>317</v>
          </cell>
          <cell r="EC16">
            <v>6434</v>
          </cell>
          <cell r="ED16">
            <v>6112</v>
          </cell>
          <cell r="EE16">
            <v>1676</v>
          </cell>
          <cell r="EF16">
            <v>215</v>
          </cell>
          <cell r="EG16">
            <v>8003</v>
          </cell>
          <cell r="EH16">
            <v>66</v>
          </cell>
          <cell r="EI16">
            <v>150</v>
          </cell>
          <cell r="EJ16">
            <v>0</v>
          </cell>
          <cell r="EK16">
            <v>216</v>
          </cell>
          <cell r="EL16">
            <v>8093</v>
          </cell>
          <cell r="EM16">
            <v>6028</v>
          </cell>
          <cell r="EN16">
            <v>532</v>
          </cell>
          <cell r="EO16">
            <v>14653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4989</v>
          </cell>
        </row>
        <row r="17">
          <cell r="A17" t="str">
            <v>0110</v>
          </cell>
          <cell r="B17" t="str">
            <v>3458005</v>
          </cell>
          <cell r="C17">
            <v>20</v>
          </cell>
          <cell r="D17" t="str">
            <v>청양우체국</v>
          </cell>
          <cell r="E17">
            <v>4428</v>
          </cell>
          <cell r="F17">
            <v>1515800</v>
          </cell>
          <cell r="G17">
            <v>225256</v>
          </cell>
          <cell r="H17">
            <v>35193430</v>
          </cell>
          <cell r="I17">
            <v>1599</v>
          </cell>
          <cell r="J17">
            <v>231283</v>
          </cell>
          <cell r="K17">
            <v>36709230</v>
          </cell>
          <cell r="L17">
            <v>3257</v>
          </cell>
          <cell r="M17">
            <v>6961840</v>
          </cell>
          <cell r="N17">
            <v>6312</v>
          </cell>
          <cell r="O17">
            <v>7252290</v>
          </cell>
          <cell r="P17">
            <v>608</v>
          </cell>
          <cell r="Q17">
            <v>10177</v>
          </cell>
          <cell r="R17">
            <v>14214130</v>
          </cell>
          <cell r="S17">
            <v>3</v>
          </cell>
          <cell r="T17">
            <v>7500</v>
          </cell>
          <cell r="U17">
            <v>658</v>
          </cell>
          <cell r="V17">
            <v>1062500</v>
          </cell>
          <cell r="W17">
            <v>0</v>
          </cell>
          <cell r="X17">
            <v>661</v>
          </cell>
          <cell r="Y17">
            <v>1070000</v>
          </cell>
          <cell r="Z17">
            <v>2125</v>
          </cell>
          <cell r="AA17">
            <v>8348150</v>
          </cell>
          <cell r="AB17">
            <v>3005</v>
          </cell>
          <cell r="AC17">
            <v>8177170</v>
          </cell>
          <cell r="AD17">
            <v>2</v>
          </cell>
          <cell r="AE17">
            <v>5132</v>
          </cell>
          <cell r="AF17">
            <v>16525320</v>
          </cell>
          <cell r="AG17">
            <v>9813</v>
          </cell>
          <cell r="AH17">
            <v>16833290</v>
          </cell>
          <cell r="AI17">
            <v>235231</v>
          </cell>
          <cell r="AJ17">
            <v>51685390</v>
          </cell>
          <cell r="AK17">
            <v>2209</v>
          </cell>
          <cell r="AL17">
            <v>247253</v>
          </cell>
          <cell r="AM17">
            <v>68518680</v>
          </cell>
          <cell r="AN17">
            <v>24</v>
          </cell>
          <cell r="AO17">
            <v>6000</v>
          </cell>
          <cell r="AP17">
            <v>0</v>
          </cell>
          <cell r="AQ17">
            <v>0</v>
          </cell>
          <cell r="AR17">
            <v>193</v>
          </cell>
          <cell r="AS17">
            <v>3</v>
          </cell>
          <cell r="AT17">
            <v>0</v>
          </cell>
          <cell r="AU17">
            <v>0</v>
          </cell>
          <cell r="AV17">
            <v>228</v>
          </cell>
          <cell r="AW17">
            <v>175</v>
          </cell>
          <cell r="AX17">
            <v>36</v>
          </cell>
          <cell r="AY17">
            <v>0</v>
          </cell>
          <cell r="AZ17">
            <v>280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9</v>
          </cell>
          <cell r="BG17">
            <v>0</v>
          </cell>
          <cell r="BH17">
            <v>0</v>
          </cell>
          <cell r="BI17">
            <v>1</v>
          </cell>
          <cell r="BJ17">
            <v>1184</v>
          </cell>
          <cell r="BK17">
            <v>4156800</v>
          </cell>
          <cell r="BL17">
            <v>2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69116</v>
          </cell>
          <cell r="BT17">
            <v>4841</v>
          </cell>
          <cell r="BU17">
            <v>0</v>
          </cell>
          <cell r="BV17">
            <v>25</v>
          </cell>
          <cell r="BW17">
            <v>0</v>
          </cell>
          <cell r="BX17">
            <v>73982</v>
          </cell>
          <cell r="BY17">
            <v>71</v>
          </cell>
          <cell r="BZ17">
            <v>41080</v>
          </cell>
          <cell r="CA17">
            <v>0</v>
          </cell>
          <cell r="CB17">
            <v>0</v>
          </cell>
          <cell r="CC17">
            <v>1</v>
          </cell>
          <cell r="CD17">
            <v>750</v>
          </cell>
          <cell r="CE17">
            <v>2</v>
          </cell>
          <cell r="CF17">
            <v>12600</v>
          </cell>
          <cell r="CG17">
            <v>0</v>
          </cell>
          <cell r="CH17">
            <v>0</v>
          </cell>
          <cell r="CI17">
            <v>74</v>
          </cell>
          <cell r="CJ17">
            <v>54430</v>
          </cell>
          <cell r="CK17">
            <v>3</v>
          </cell>
          <cell r="CL17">
            <v>10650</v>
          </cell>
          <cell r="CM17">
            <v>0</v>
          </cell>
          <cell r="CN17">
            <v>0</v>
          </cell>
          <cell r="CO17">
            <v>58</v>
          </cell>
          <cell r="CP17">
            <v>1753400</v>
          </cell>
          <cell r="CQ17">
            <v>61</v>
          </cell>
          <cell r="CR17">
            <v>1764050</v>
          </cell>
          <cell r="CS17">
            <v>13</v>
          </cell>
          <cell r="CT17">
            <v>270400</v>
          </cell>
          <cell r="CU17">
            <v>0</v>
          </cell>
          <cell r="CV17">
            <v>0</v>
          </cell>
          <cell r="CW17">
            <v>13</v>
          </cell>
          <cell r="CX17">
            <v>270400</v>
          </cell>
          <cell r="CY17">
            <v>148</v>
          </cell>
          <cell r="CZ17">
            <v>2088880</v>
          </cell>
          <cell r="DA17">
            <v>231357</v>
          </cell>
          <cell r="DB17">
            <v>36763660</v>
          </cell>
          <cell r="DC17">
            <v>10238</v>
          </cell>
          <cell r="DD17">
            <v>15978180</v>
          </cell>
          <cell r="DE17">
            <v>5806</v>
          </cell>
          <cell r="DF17">
            <v>17865720</v>
          </cell>
          <cell r="DG17">
            <v>247401</v>
          </cell>
          <cell r="DH17">
            <v>70607560</v>
          </cell>
          <cell r="DI17">
            <v>63229690</v>
          </cell>
          <cell r="DJ17">
            <v>136101</v>
          </cell>
          <cell r="DK17">
            <v>18273120</v>
          </cell>
          <cell r="DL17">
            <v>1642</v>
          </cell>
          <cell r="DM17">
            <v>4094170</v>
          </cell>
          <cell r="DN17">
            <v>865</v>
          </cell>
          <cell r="DO17">
            <v>2182300</v>
          </cell>
          <cell r="DP17">
            <v>138608</v>
          </cell>
          <cell r="DQ17">
            <v>24549590</v>
          </cell>
          <cell r="DR17">
            <v>562634</v>
          </cell>
          <cell r="DS17">
            <v>20092</v>
          </cell>
          <cell r="DT17">
            <v>3723</v>
          </cell>
          <cell r="DU17">
            <v>586449</v>
          </cell>
          <cell r="DV17">
            <v>3316</v>
          </cell>
          <cell r="DW17">
            <v>582989</v>
          </cell>
          <cell r="DX17">
            <v>101</v>
          </cell>
          <cell r="DY17">
            <v>44</v>
          </cell>
          <cell r="DZ17">
            <v>102</v>
          </cell>
          <cell r="EA17">
            <v>1932</v>
          </cell>
          <cell r="EB17">
            <v>91</v>
          </cell>
          <cell r="EC17">
            <v>2125</v>
          </cell>
          <cell r="ED17">
            <v>3073</v>
          </cell>
          <cell r="EE17">
            <v>404</v>
          </cell>
          <cell r="EF17">
            <v>8</v>
          </cell>
          <cell r="EG17">
            <v>3485</v>
          </cell>
          <cell r="EH17">
            <v>7</v>
          </cell>
          <cell r="EI17">
            <v>20</v>
          </cell>
          <cell r="EJ17">
            <v>0</v>
          </cell>
          <cell r="EK17">
            <v>27</v>
          </cell>
          <cell r="EL17">
            <v>3182</v>
          </cell>
          <cell r="EM17">
            <v>2356</v>
          </cell>
          <cell r="EN17">
            <v>99</v>
          </cell>
          <cell r="EO17">
            <v>5637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5314</v>
          </cell>
        </row>
        <row r="18">
          <cell r="A18" t="str">
            <v>0110</v>
          </cell>
          <cell r="B18" t="str">
            <v>3508005</v>
          </cell>
          <cell r="C18">
            <v>14</v>
          </cell>
          <cell r="D18" t="str">
            <v>홍성우체국</v>
          </cell>
          <cell r="E18">
            <v>12218</v>
          </cell>
          <cell r="F18">
            <v>4161940</v>
          </cell>
          <cell r="G18">
            <v>537019</v>
          </cell>
          <cell r="H18">
            <v>84621860</v>
          </cell>
          <cell r="I18">
            <v>1202</v>
          </cell>
          <cell r="J18">
            <v>550439</v>
          </cell>
          <cell r="K18">
            <v>88783800</v>
          </cell>
          <cell r="L18">
            <v>7609</v>
          </cell>
          <cell r="M18">
            <v>11651410</v>
          </cell>
          <cell r="N18">
            <v>29712</v>
          </cell>
          <cell r="O18">
            <v>42698880</v>
          </cell>
          <cell r="P18">
            <v>1102</v>
          </cell>
          <cell r="Q18">
            <v>38423</v>
          </cell>
          <cell r="R18">
            <v>54350290</v>
          </cell>
          <cell r="S18">
            <v>33</v>
          </cell>
          <cell r="T18">
            <v>83000</v>
          </cell>
          <cell r="U18">
            <v>308</v>
          </cell>
          <cell r="V18">
            <v>462000</v>
          </cell>
          <cell r="W18">
            <v>0</v>
          </cell>
          <cell r="X18">
            <v>341</v>
          </cell>
          <cell r="Y18">
            <v>545000</v>
          </cell>
          <cell r="Z18">
            <v>3665</v>
          </cell>
          <cell r="AA18">
            <v>17547380</v>
          </cell>
          <cell r="AB18">
            <v>4467</v>
          </cell>
          <cell r="AC18">
            <v>12567600</v>
          </cell>
          <cell r="AD18">
            <v>13</v>
          </cell>
          <cell r="AE18">
            <v>8145</v>
          </cell>
          <cell r="AF18">
            <v>30114980</v>
          </cell>
          <cell r="AG18">
            <v>23525</v>
          </cell>
          <cell r="AH18">
            <v>33443730</v>
          </cell>
          <cell r="AI18">
            <v>571506</v>
          </cell>
          <cell r="AJ18">
            <v>140350340</v>
          </cell>
          <cell r="AK18">
            <v>2317</v>
          </cell>
          <cell r="AL18">
            <v>597348</v>
          </cell>
          <cell r="AM18">
            <v>173794070</v>
          </cell>
          <cell r="AN18">
            <v>7726</v>
          </cell>
          <cell r="AO18">
            <v>1973800</v>
          </cell>
          <cell r="AP18">
            <v>0</v>
          </cell>
          <cell r="AQ18">
            <v>0</v>
          </cell>
          <cell r="AR18">
            <v>36</v>
          </cell>
          <cell r="AS18">
            <v>3</v>
          </cell>
          <cell r="AT18">
            <v>2</v>
          </cell>
          <cell r="AU18">
            <v>1</v>
          </cell>
          <cell r="AV18">
            <v>8639</v>
          </cell>
          <cell r="AW18">
            <v>201</v>
          </cell>
          <cell r="AX18">
            <v>51</v>
          </cell>
          <cell r="AY18">
            <v>0</v>
          </cell>
          <cell r="AZ18">
            <v>540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29</v>
          </cell>
          <cell r="BG18">
            <v>0</v>
          </cell>
          <cell r="BH18">
            <v>0</v>
          </cell>
          <cell r="BI18">
            <v>1</v>
          </cell>
          <cell r="BJ18">
            <v>2661</v>
          </cell>
          <cell r="BK18">
            <v>13488950</v>
          </cell>
          <cell r="BL18">
            <v>0</v>
          </cell>
          <cell r="BM18">
            <v>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54625</v>
          </cell>
          <cell r="BT18">
            <v>31480</v>
          </cell>
          <cell r="BU18">
            <v>0</v>
          </cell>
          <cell r="BV18">
            <v>0</v>
          </cell>
          <cell r="BW18">
            <v>0</v>
          </cell>
          <cell r="BX18">
            <v>86105</v>
          </cell>
          <cell r="BY18">
            <v>235</v>
          </cell>
          <cell r="BZ18">
            <v>121370</v>
          </cell>
          <cell r="CA18">
            <v>47</v>
          </cell>
          <cell r="CB18">
            <v>16450</v>
          </cell>
          <cell r="CC18">
            <v>0</v>
          </cell>
          <cell r="CD18">
            <v>0</v>
          </cell>
          <cell r="CE18">
            <v>9</v>
          </cell>
          <cell r="CF18">
            <v>49200</v>
          </cell>
          <cell r="CG18">
            <v>34</v>
          </cell>
          <cell r="CH18">
            <v>13600</v>
          </cell>
          <cell r="CI18">
            <v>325</v>
          </cell>
          <cell r="CJ18">
            <v>200620</v>
          </cell>
          <cell r="CK18">
            <v>7</v>
          </cell>
          <cell r="CL18">
            <v>18300</v>
          </cell>
          <cell r="CM18">
            <v>0</v>
          </cell>
          <cell r="CN18">
            <v>0</v>
          </cell>
          <cell r="CO18">
            <v>176</v>
          </cell>
          <cell r="CP18">
            <v>6725900</v>
          </cell>
          <cell r="CQ18">
            <v>183</v>
          </cell>
          <cell r="CR18">
            <v>6744200</v>
          </cell>
          <cell r="CS18">
            <v>133</v>
          </cell>
          <cell r="CT18">
            <v>3586700</v>
          </cell>
          <cell r="CU18">
            <v>8</v>
          </cell>
          <cell r="CV18">
            <v>314500</v>
          </cell>
          <cell r="CW18">
            <v>141</v>
          </cell>
          <cell r="CX18">
            <v>3901200</v>
          </cell>
          <cell r="CY18">
            <v>649</v>
          </cell>
          <cell r="CZ18">
            <v>10846020</v>
          </cell>
          <cell r="DA18">
            <v>550764</v>
          </cell>
          <cell r="DB18">
            <v>88984420</v>
          </cell>
          <cell r="DC18">
            <v>38606</v>
          </cell>
          <cell r="DD18">
            <v>61094490</v>
          </cell>
          <cell r="DE18">
            <v>8627</v>
          </cell>
          <cell r="DF18">
            <v>34561180</v>
          </cell>
          <cell r="DG18">
            <v>597997</v>
          </cell>
          <cell r="DH18">
            <v>184640090</v>
          </cell>
          <cell r="DI18">
            <v>182372920</v>
          </cell>
          <cell r="DJ18">
            <v>200458</v>
          </cell>
          <cell r="DK18">
            <v>32461380</v>
          </cell>
          <cell r="DL18">
            <v>14161</v>
          </cell>
          <cell r="DM18">
            <v>26756560</v>
          </cell>
          <cell r="DN18">
            <v>31</v>
          </cell>
          <cell r="DO18">
            <v>91000</v>
          </cell>
          <cell r="DP18">
            <v>214650</v>
          </cell>
          <cell r="DQ18">
            <v>59308940</v>
          </cell>
          <cell r="DR18">
            <v>1377275</v>
          </cell>
          <cell r="DS18">
            <v>51027</v>
          </cell>
          <cell r="DT18">
            <v>7524</v>
          </cell>
          <cell r="DU18">
            <v>1435826</v>
          </cell>
          <cell r="DV18">
            <v>40008</v>
          </cell>
          <cell r="DW18">
            <v>1395171</v>
          </cell>
          <cell r="DX18">
            <v>326</v>
          </cell>
          <cell r="DY18">
            <v>321</v>
          </cell>
          <cell r="DZ18">
            <v>353</v>
          </cell>
          <cell r="EA18">
            <v>2253</v>
          </cell>
          <cell r="EB18">
            <v>127</v>
          </cell>
          <cell r="EC18">
            <v>2733</v>
          </cell>
          <cell r="ED18">
            <v>2839</v>
          </cell>
          <cell r="EE18">
            <v>951</v>
          </cell>
          <cell r="EF18">
            <v>63</v>
          </cell>
          <cell r="EG18">
            <v>3853</v>
          </cell>
          <cell r="EH18">
            <v>135</v>
          </cell>
          <cell r="EI18">
            <v>95</v>
          </cell>
          <cell r="EJ18">
            <v>0</v>
          </cell>
          <cell r="EK18">
            <v>230</v>
          </cell>
          <cell r="EL18">
            <v>3327</v>
          </cell>
          <cell r="EM18">
            <v>3299</v>
          </cell>
          <cell r="EN18">
            <v>190</v>
          </cell>
          <cell r="EO18">
            <v>6816</v>
          </cell>
          <cell r="EP18">
            <v>3267150</v>
          </cell>
          <cell r="EQ18">
            <v>126482</v>
          </cell>
          <cell r="ER18">
            <v>19922</v>
          </cell>
          <cell r="ES18">
            <v>3413554</v>
          </cell>
          <cell r="ET18">
            <v>27145</v>
          </cell>
        </row>
        <row r="19">
          <cell r="A19" t="str">
            <v>0110</v>
          </cell>
          <cell r="B19" t="str">
            <v>3550105</v>
          </cell>
          <cell r="C19">
            <v>22</v>
          </cell>
          <cell r="D19" t="str">
            <v>보령우체국</v>
          </cell>
          <cell r="E19">
            <v>10869</v>
          </cell>
          <cell r="F19">
            <v>3696230</v>
          </cell>
          <cell r="G19">
            <v>325695</v>
          </cell>
          <cell r="H19">
            <v>53545340</v>
          </cell>
          <cell r="I19">
            <v>4923</v>
          </cell>
          <cell r="J19">
            <v>341487</v>
          </cell>
          <cell r="K19">
            <v>57241570</v>
          </cell>
          <cell r="L19">
            <v>8945</v>
          </cell>
          <cell r="M19">
            <v>13646710</v>
          </cell>
          <cell r="N19">
            <v>23536</v>
          </cell>
          <cell r="O19">
            <v>28398310</v>
          </cell>
          <cell r="P19">
            <v>1504</v>
          </cell>
          <cell r="Q19">
            <v>33985</v>
          </cell>
          <cell r="R19">
            <v>42045020</v>
          </cell>
          <cell r="S19">
            <v>0</v>
          </cell>
          <cell r="T19">
            <v>0</v>
          </cell>
          <cell r="U19">
            <v>551</v>
          </cell>
          <cell r="V19">
            <v>827000</v>
          </cell>
          <cell r="W19">
            <v>0</v>
          </cell>
          <cell r="X19">
            <v>551</v>
          </cell>
          <cell r="Y19">
            <v>827000</v>
          </cell>
          <cell r="Z19">
            <v>1977</v>
          </cell>
          <cell r="AA19">
            <v>7889300</v>
          </cell>
          <cell r="AB19">
            <v>27826</v>
          </cell>
          <cell r="AC19">
            <v>73260040</v>
          </cell>
          <cell r="AD19">
            <v>139</v>
          </cell>
          <cell r="AE19">
            <v>29942</v>
          </cell>
          <cell r="AF19">
            <v>81149340</v>
          </cell>
          <cell r="AG19">
            <v>21791</v>
          </cell>
          <cell r="AH19">
            <v>25232240</v>
          </cell>
          <cell r="AI19">
            <v>377608</v>
          </cell>
          <cell r="AJ19">
            <v>156030690</v>
          </cell>
          <cell r="AK19">
            <v>6566</v>
          </cell>
          <cell r="AL19">
            <v>405965</v>
          </cell>
          <cell r="AM19">
            <v>181262930</v>
          </cell>
          <cell r="AN19">
            <v>259</v>
          </cell>
          <cell r="AO19">
            <v>65890</v>
          </cell>
          <cell r="AP19">
            <v>320</v>
          </cell>
          <cell r="AQ19">
            <v>27960</v>
          </cell>
          <cell r="AR19">
            <v>134</v>
          </cell>
          <cell r="AS19">
            <v>14</v>
          </cell>
          <cell r="AT19">
            <v>3</v>
          </cell>
          <cell r="AU19">
            <v>0</v>
          </cell>
          <cell r="AV19">
            <v>0</v>
          </cell>
          <cell r="AW19">
            <v>265</v>
          </cell>
          <cell r="AX19">
            <v>74</v>
          </cell>
          <cell r="AY19">
            <v>0</v>
          </cell>
          <cell r="AZ19">
            <v>412</v>
          </cell>
          <cell r="BA19">
            <v>0</v>
          </cell>
          <cell r="BB19">
            <v>0</v>
          </cell>
          <cell r="BC19">
            <v>65</v>
          </cell>
          <cell r="BD19">
            <v>65000</v>
          </cell>
          <cell r="BE19">
            <v>0</v>
          </cell>
          <cell r="BF19">
            <v>16</v>
          </cell>
          <cell r="BG19">
            <v>0</v>
          </cell>
          <cell r="BH19">
            <v>0</v>
          </cell>
          <cell r="BI19">
            <v>0</v>
          </cell>
          <cell r="BJ19">
            <v>5969</v>
          </cell>
          <cell r="BK19">
            <v>18614500</v>
          </cell>
          <cell r="BL19">
            <v>15</v>
          </cell>
          <cell r="BM19">
            <v>0</v>
          </cell>
          <cell r="BN19">
            <v>0</v>
          </cell>
          <cell r="BO19">
            <v>4</v>
          </cell>
          <cell r="BP19">
            <v>4000</v>
          </cell>
          <cell r="BQ19">
            <v>0</v>
          </cell>
          <cell r="BR19">
            <v>0</v>
          </cell>
          <cell r="BS19">
            <v>69441</v>
          </cell>
          <cell r="BT19">
            <v>25997</v>
          </cell>
          <cell r="BU19">
            <v>0</v>
          </cell>
          <cell r="BV19">
            <v>285</v>
          </cell>
          <cell r="BW19">
            <v>0</v>
          </cell>
          <cell r="BX19">
            <v>95723</v>
          </cell>
          <cell r="BY19">
            <v>249</v>
          </cell>
          <cell r="BZ19">
            <v>242920</v>
          </cell>
          <cell r="CA19">
            <v>39</v>
          </cell>
          <cell r="CB19">
            <v>13650</v>
          </cell>
          <cell r="CC19">
            <v>436</v>
          </cell>
          <cell r="CD19">
            <v>488800</v>
          </cell>
          <cell r="CE19">
            <v>0</v>
          </cell>
          <cell r="CF19">
            <v>0</v>
          </cell>
          <cell r="CG19">
            <v>1</v>
          </cell>
          <cell r="CH19">
            <v>400</v>
          </cell>
          <cell r="CI19">
            <v>725</v>
          </cell>
          <cell r="CJ19">
            <v>745770</v>
          </cell>
          <cell r="CK19">
            <v>60</v>
          </cell>
          <cell r="CL19">
            <v>506100</v>
          </cell>
          <cell r="CM19">
            <v>0</v>
          </cell>
          <cell r="CN19">
            <v>0</v>
          </cell>
          <cell r="CO19">
            <v>137</v>
          </cell>
          <cell r="CP19">
            <v>6161200</v>
          </cell>
          <cell r="CQ19">
            <v>197</v>
          </cell>
          <cell r="CR19">
            <v>6667300</v>
          </cell>
          <cell r="CS19">
            <v>210</v>
          </cell>
          <cell r="CT19">
            <v>6307800</v>
          </cell>
          <cell r="CU19">
            <v>0</v>
          </cell>
          <cell r="CV19">
            <v>0</v>
          </cell>
          <cell r="CW19">
            <v>210</v>
          </cell>
          <cell r="CX19">
            <v>6307800</v>
          </cell>
          <cell r="CY19">
            <v>1132</v>
          </cell>
          <cell r="CZ19">
            <v>13720870</v>
          </cell>
          <cell r="DA19">
            <v>342212</v>
          </cell>
          <cell r="DB19">
            <v>57987340</v>
          </cell>
          <cell r="DC19">
            <v>34182</v>
          </cell>
          <cell r="DD19">
            <v>48712320</v>
          </cell>
          <cell r="DE19">
            <v>30703</v>
          </cell>
          <cell r="DF19">
            <v>88284140</v>
          </cell>
          <cell r="DG19">
            <v>407097</v>
          </cell>
          <cell r="DH19">
            <v>194983800</v>
          </cell>
          <cell r="DI19">
            <v>185152490</v>
          </cell>
          <cell r="DJ19">
            <v>203382</v>
          </cell>
          <cell r="DK19">
            <v>32782140</v>
          </cell>
          <cell r="DL19">
            <v>10455</v>
          </cell>
          <cell r="DM19">
            <v>13171170</v>
          </cell>
          <cell r="DN19">
            <v>2244</v>
          </cell>
          <cell r="DO19">
            <v>7380000</v>
          </cell>
          <cell r="DP19">
            <v>216081</v>
          </cell>
          <cell r="DQ19">
            <v>53333310</v>
          </cell>
          <cell r="DR19">
            <v>935080</v>
          </cell>
          <cell r="DS19">
            <v>48979</v>
          </cell>
          <cell r="DT19">
            <v>6725</v>
          </cell>
          <cell r="DU19">
            <v>990784</v>
          </cell>
          <cell r="DV19">
            <v>3887</v>
          </cell>
          <cell r="DW19">
            <v>501768</v>
          </cell>
          <cell r="DX19">
            <v>301</v>
          </cell>
          <cell r="DY19">
            <v>1299</v>
          </cell>
          <cell r="DZ19">
            <v>1857</v>
          </cell>
          <cell r="EA19">
            <v>7144</v>
          </cell>
          <cell r="EB19">
            <v>502</v>
          </cell>
          <cell r="EC19">
            <v>9503</v>
          </cell>
          <cell r="ED19">
            <v>14535</v>
          </cell>
          <cell r="EE19">
            <v>2015</v>
          </cell>
          <cell r="EF19">
            <v>77</v>
          </cell>
          <cell r="EG19">
            <v>16627</v>
          </cell>
          <cell r="EH19">
            <v>2</v>
          </cell>
          <cell r="EI19">
            <v>9</v>
          </cell>
          <cell r="EJ19">
            <v>0</v>
          </cell>
          <cell r="EK19">
            <v>11</v>
          </cell>
          <cell r="EL19">
            <v>16394</v>
          </cell>
          <cell r="EM19">
            <v>9168</v>
          </cell>
          <cell r="EN19">
            <v>579</v>
          </cell>
          <cell r="EO19">
            <v>26141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6793</v>
          </cell>
        </row>
        <row r="20">
          <cell r="A20" t="str">
            <v>0110</v>
          </cell>
          <cell r="B20" t="str">
            <v>3560105</v>
          </cell>
          <cell r="C20">
            <v>23</v>
          </cell>
          <cell r="D20" t="str">
            <v>서산우체국</v>
          </cell>
          <cell r="E20">
            <v>11693</v>
          </cell>
          <cell r="F20">
            <v>4169710</v>
          </cell>
          <cell r="G20">
            <v>701073</v>
          </cell>
          <cell r="H20">
            <v>118672600</v>
          </cell>
          <cell r="I20">
            <v>818</v>
          </cell>
          <cell r="J20">
            <v>713584</v>
          </cell>
          <cell r="K20">
            <v>122842310</v>
          </cell>
          <cell r="L20">
            <v>11492</v>
          </cell>
          <cell r="M20">
            <v>18677180</v>
          </cell>
          <cell r="N20">
            <v>32876</v>
          </cell>
          <cell r="O20">
            <v>38916230</v>
          </cell>
          <cell r="P20">
            <v>1023</v>
          </cell>
          <cell r="Q20">
            <v>45391</v>
          </cell>
          <cell r="R20">
            <v>57593410</v>
          </cell>
          <cell r="S20">
            <v>161</v>
          </cell>
          <cell r="T20">
            <v>402500</v>
          </cell>
          <cell r="U20">
            <v>2058</v>
          </cell>
          <cell r="V20">
            <v>3041600</v>
          </cell>
          <cell r="W20">
            <v>0</v>
          </cell>
          <cell r="X20">
            <v>2219</v>
          </cell>
          <cell r="Y20">
            <v>3444100</v>
          </cell>
          <cell r="Z20">
            <v>4204</v>
          </cell>
          <cell r="AA20">
            <v>19172630</v>
          </cell>
          <cell r="AB20">
            <v>2422</v>
          </cell>
          <cell r="AC20">
            <v>7845000</v>
          </cell>
          <cell r="AD20">
            <v>1</v>
          </cell>
          <cell r="AE20">
            <v>6627</v>
          </cell>
          <cell r="AF20">
            <v>27017630</v>
          </cell>
          <cell r="AG20">
            <v>27550</v>
          </cell>
          <cell r="AH20">
            <v>42422020</v>
          </cell>
          <cell r="AI20">
            <v>738429</v>
          </cell>
          <cell r="AJ20">
            <v>168475430</v>
          </cell>
          <cell r="AK20">
            <v>1842</v>
          </cell>
          <cell r="AL20">
            <v>767821</v>
          </cell>
          <cell r="AM20">
            <v>210897450</v>
          </cell>
          <cell r="AN20">
            <v>4290</v>
          </cell>
          <cell r="AO20">
            <v>1131830</v>
          </cell>
          <cell r="AP20">
            <v>744</v>
          </cell>
          <cell r="AQ20">
            <v>63330</v>
          </cell>
          <cell r="AR20">
            <v>726</v>
          </cell>
          <cell r="AS20">
            <v>7</v>
          </cell>
          <cell r="AT20">
            <v>3</v>
          </cell>
          <cell r="AU20">
            <v>2</v>
          </cell>
          <cell r="AV20">
            <v>9475</v>
          </cell>
          <cell r="AW20">
            <v>299</v>
          </cell>
          <cell r="AX20">
            <v>125</v>
          </cell>
          <cell r="AY20">
            <v>0</v>
          </cell>
          <cell r="AZ20">
            <v>1032</v>
          </cell>
          <cell r="BA20">
            <v>0</v>
          </cell>
          <cell r="BB20">
            <v>0</v>
          </cell>
          <cell r="BC20">
            <v>25</v>
          </cell>
          <cell r="BD20">
            <v>25000</v>
          </cell>
          <cell r="BE20">
            <v>0</v>
          </cell>
          <cell r="BF20">
            <v>44</v>
          </cell>
          <cell r="BG20">
            <v>0</v>
          </cell>
          <cell r="BH20">
            <v>0</v>
          </cell>
          <cell r="BI20">
            <v>2</v>
          </cell>
          <cell r="BJ20">
            <v>2823</v>
          </cell>
          <cell r="BK20">
            <v>12727800</v>
          </cell>
          <cell r="BL20">
            <v>1</v>
          </cell>
          <cell r="BM20">
            <v>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76446</v>
          </cell>
          <cell r="BT20">
            <v>18577</v>
          </cell>
          <cell r="BU20">
            <v>0</v>
          </cell>
          <cell r="BV20">
            <v>0</v>
          </cell>
          <cell r="BW20">
            <v>0</v>
          </cell>
          <cell r="BX20">
            <v>95023</v>
          </cell>
          <cell r="BY20">
            <v>585</v>
          </cell>
          <cell r="BZ20">
            <v>296150</v>
          </cell>
          <cell r="CA20">
            <v>33</v>
          </cell>
          <cell r="CB20">
            <v>11550</v>
          </cell>
          <cell r="CC20">
            <v>16</v>
          </cell>
          <cell r="CD20">
            <v>75000</v>
          </cell>
          <cell r="CE20">
            <v>0</v>
          </cell>
          <cell r="CF20">
            <v>0</v>
          </cell>
          <cell r="CG20">
            <v>2</v>
          </cell>
          <cell r="CH20">
            <v>800</v>
          </cell>
          <cell r="CI20">
            <v>636</v>
          </cell>
          <cell r="CJ20">
            <v>383500</v>
          </cell>
          <cell r="CK20">
            <v>31</v>
          </cell>
          <cell r="CL20">
            <v>113680</v>
          </cell>
          <cell r="CM20">
            <v>0</v>
          </cell>
          <cell r="CN20">
            <v>0</v>
          </cell>
          <cell r="CO20">
            <v>198</v>
          </cell>
          <cell r="CP20">
            <v>5880000</v>
          </cell>
          <cell r="CQ20">
            <v>229</v>
          </cell>
          <cell r="CR20">
            <v>5993680</v>
          </cell>
          <cell r="CS20">
            <v>86</v>
          </cell>
          <cell r="CT20">
            <v>2973700</v>
          </cell>
          <cell r="CU20">
            <v>1</v>
          </cell>
          <cell r="CV20">
            <v>39900</v>
          </cell>
          <cell r="CW20">
            <v>87</v>
          </cell>
          <cell r="CX20">
            <v>3013600</v>
          </cell>
          <cell r="CY20">
            <v>952</v>
          </cell>
          <cell r="CZ20">
            <v>9390780</v>
          </cell>
          <cell r="DA20">
            <v>714220</v>
          </cell>
          <cell r="DB20">
            <v>123225810</v>
          </cell>
          <cell r="DC20">
            <v>45620</v>
          </cell>
          <cell r="DD20">
            <v>63587090</v>
          </cell>
          <cell r="DE20">
            <v>8933</v>
          </cell>
          <cell r="DF20">
            <v>33475330</v>
          </cell>
          <cell r="DG20">
            <v>768773</v>
          </cell>
          <cell r="DH20">
            <v>220288230</v>
          </cell>
          <cell r="DI20">
            <v>199256230</v>
          </cell>
          <cell r="DJ20">
            <v>311576</v>
          </cell>
          <cell r="DK20">
            <v>54225420</v>
          </cell>
          <cell r="DL20">
            <v>19751</v>
          </cell>
          <cell r="DM20">
            <v>27375100</v>
          </cell>
          <cell r="DN20">
            <v>1260</v>
          </cell>
          <cell r="DO20">
            <v>1951500</v>
          </cell>
          <cell r="DP20">
            <v>332587</v>
          </cell>
          <cell r="DQ20">
            <v>83552020</v>
          </cell>
          <cell r="DR20">
            <v>1637667</v>
          </cell>
          <cell r="DS20">
            <v>71406</v>
          </cell>
          <cell r="DT20">
            <v>10856</v>
          </cell>
          <cell r="DU20">
            <v>1719929</v>
          </cell>
          <cell r="DV20">
            <v>37311</v>
          </cell>
          <cell r="DW20">
            <v>1020651</v>
          </cell>
          <cell r="DX20">
            <v>760</v>
          </cell>
          <cell r="DY20">
            <v>352</v>
          </cell>
          <cell r="DZ20">
            <v>5852</v>
          </cell>
          <cell r="EA20">
            <v>12098</v>
          </cell>
          <cell r="EB20">
            <v>644</v>
          </cell>
          <cell r="EC20">
            <v>18594</v>
          </cell>
          <cell r="ED20">
            <v>19215</v>
          </cell>
          <cell r="EE20">
            <v>4418</v>
          </cell>
          <cell r="EF20">
            <v>229</v>
          </cell>
          <cell r="EG20">
            <v>23862</v>
          </cell>
          <cell r="EH20">
            <v>107</v>
          </cell>
          <cell r="EI20">
            <v>179</v>
          </cell>
          <cell r="EJ20">
            <v>0</v>
          </cell>
          <cell r="EK20">
            <v>286</v>
          </cell>
          <cell r="EL20">
            <v>25174</v>
          </cell>
          <cell r="EM20">
            <v>16695</v>
          </cell>
          <cell r="EN20">
            <v>873</v>
          </cell>
          <cell r="EO20">
            <v>42742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8473</v>
          </cell>
        </row>
        <row r="21">
          <cell r="A21" t="str">
            <v>0110</v>
          </cell>
          <cell r="B21" t="str">
            <v>3579005</v>
          </cell>
          <cell r="C21">
            <v>24</v>
          </cell>
          <cell r="D21" t="str">
            <v>태안우체국</v>
          </cell>
          <cell r="E21">
            <v>1899</v>
          </cell>
          <cell r="F21">
            <v>645660</v>
          </cell>
          <cell r="G21">
            <v>305524</v>
          </cell>
          <cell r="H21">
            <v>48674000</v>
          </cell>
          <cell r="I21">
            <v>111676</v>
          </cell>
          <cell r="J21">
            <v>419099</v>
          </cell>
          <cell r="K21">
            <v>49319660</v>
          </cell>
          <cell r="L21">
            <v>4043</v>
          </cell>
          <cell r="M21">
            <v>7193270</v>
          </cell>
          <cell r="N21">
            <v>13236</v>
          </cell>
          <cell r="O21">
            <v>19492320</v>
          </cell>
          <cell r="P21">
            <v>762</v>
          </cell>
          <cell r="Q21">
            <v>18041</v>
          </cell>
          <cell r="R21">
            <v>26685590</v>
          </cell>
          <cell r="S21">
            <v>0</v>
          </cell>
          <cell r="T21">
            <v>0</v>
          </cell>
          <cell r="U21">
            <v>4394</v>
          </cell>
          <cell r="V21">
            <v>6591000</v>
          </cell>
          <cell r="W21">
            <v>354</v>
          </cell>
          <cell r="X21">
            <v>4748</v>
          </cell>
          <cell r="Y21">
            <v>6591000</v>
          </cell>
          <cell r="Z21">
            <v>3893</v>
          </cell>
          <cell r="AA21">
            <v>17732400</v>
          </cell>
          <cell r="AB21">
            <v>4124</v>
          </cell>
          <cell r="AC21">
            <v>11213500</v>
          </cell>
          <cell r="AD21">
            <v>5</v>
          </cell>
          <cell r="AE21">
            <v>8022</v>
          </cell>
          <cell r="AF21">
            <v>28945900</v>
          </cell>
          <cell r="AG21">
            <v>9835</v>
          </cell>
          <cell r="AH21">
            <v>25571330</v>
          </cell>
          <cell r="AI21">
            <v>327278</v>
          </cell>
          <cell r="AJ21">
            <v>85970820</v>
          </cell>
          <cell r="AK21">
            <v>112797</v>
          </cell>
          <cell r="AL21">
            <v>449910</v>
          </cell>
          <cell r="AM21">
            <v>111542150</v>
          </cell>
          <cell r="AN21">
            <v>5621</v>
          </cell>
          <cell r="AO21">
            <v>1483490</v>
          </cell>
          <cell r="AP21">
            <v>72</v>
          </cell>
          <cell r="AQ21">
            <v>6120</v>
          </cell>
          <cell r="AR21">
            <v>43</v>
          </cell>
          <cell r="AS21">
            <v>7</v>
          </cell>
          <cell r="AT21">
            <v>2</v>
          </cell>
          <cell r="AU21">
            <v>0</v>
          </cell>
          <cell r="AV21">
            <v>1090</v>
          </cell>
          <cell r="AW21">
            <v>202</v>
          </cell>
          <cell r="AX21">
            <v>104</v>
          </cell>
          <cell r="AY21">
            <v>0</v>
          </cell>
          <cell r="AZ21">
            <v>530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20</v>
          </cell>
          <cell r="BG21">
            <v>0</v>
          </cell>
          <cell r="BH21">
            <v>0</v>
          </cell>
          <cell r="BI21">
            <v>0</v>
          </cell>
          <cell r="BJ21">
            <v>3083</v>
          </cell>
          <cell r="BK21">
            <v>14897300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34261</v>
          </cell>
          <cell r="BT21">
            <v>15114</v>
          </cell>
          <cell r="BU21">
            <v>0</v>
          </cell>
          <cell r="BV21">
            <v>21</v>
          </cell>
          <cell r="BW21">
            <v>0</v>
          </cell>
          <cell r="BX21">
            <v>49396</v>
          </cell>
          <cell r="BY21">
            <v>3</v>
          </cell>
          <cell r="BZ21">
            <v>1740</v>
          </cell>
          <cell r="CA21">
            <v>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3</v>
          </cell>
          <cell r="CJ21">
            <v>1740</v>
          </cell>
          <cell r="CK21">
            <v>4</v>
          </cell>
          <cell r="CL21">
            <v>8720</v>
          </cell>
          <cell r="CM21">
            <v>0</v>
          </cell>
          <cell r="CN21">
            <v>0</v>
          </cell>
          <cell r="CO21">
            <v>55</v>
          </cell>
          <cell r="CP21">
            <v>2393000</v>
          </cell>
          <cell r="CQ21">
            <v>59</v>
          </cell>
          <cell r="CR21">
            <v>2401720</v>
          </cell>
          <cell r="CS21">
            <v>64</v>
          </cell>
          <cell r="CT21">
            <v>1675300</v>
          </cell>
          <cell r="CU21">
            <v>8</v>
          </cell>
          <cell r="CV21">
            <v>359300</v>
          </cell>
          <cell r="CW21">
            <v>72</v>
          </cell>
          <cell r="CX21">
            <v>2034600</v>
          </cell>
          <cell r="CY21">
            <v>134</v>
          </cell>
          <cell r="CZ21">
            <v>4438060</v>
          </cell>
          <cell r="DA21">
            <v>419102</v>
          </cell>
          <cell r="DB21">
            <v>49321400</v>
          </cell>
          <cell r="DC21">
            <v>18100</v>
          </cell>
          <cell r="DD21">
            <v>29087310</v>
          </cell>
          <cell r="DE21">
            <v>12842</v>
          </cell>
          <cell r="DF21">
            <v>37571500</v>
          </cell>
          <cell r="DG21">
            <v>450044</v>
          </cell>
          <cell r="DH21">
            <v>115980210</v>
          </cell>
          <cell r="DI21">
            <v>89215550</v>
          </cell>
          <cell r="DJ21">
            <v>139056</v>
          </cell>
          <cell r="DK21">
            <v>22899270</v>
          </cell>
          <cell r="DL21">
            <v>7912</v>
          </cell>
          <cell r="DM21">
            <v>14932790</v>
          </cell>
          <cell r="DN21">
            <v>307</v>
          </cell>
          <cell r="DO21">
            <v>1688500</v>
          </cell>
          <cell r="DP21">
            <v>147275</v>
          </cell>
          <cell r="DQ21">
            <v>39520560</v>
          </cell>
          <cell r="DR21">
            <v>948613</v>
          </cell>
          <cell r="DS21">
            <v>35522</v>
          </cell>
          <cell r="DT21">
            <v>6918</v>
          </cell>
          <cell r="DU21">
            <v>991053</v>
          </cell>
          <cell r="DV21">
            <v>3330</v>
          </cell>
          <cell r="DW21">
            <v>852098</v>
          </cell>
          <cell r="DX21">
            <v>2044</v>
          </cell>
          <cell r="DY21">
            <v>184</v>
          </cell>
          <cell r="DZ21">
            <v>1864</v>
          </cell>
          <cell r="EA21">
            <v>2012</v>
          </cell>
          <cell r="EB21">
            <v>85</v>
          </cell>
          <cell r="EC21">
            <v>3961</v>
          </cell>
          <cell r="ED21">
            <v>2026</v>
          </cell>
          <cell r="EE21">
            <v>587</v>
          </cell>
          <cell r="EF21">
            <v>15</v>
          </cell>
          <cell r="EG21">
            <v>2628</v>
          </cell>
          <cell r="EH21">
            <v>0</v>
          </cell>
          <cell r="EI21">
            <v>15</v>
          </cell>
          <cell r="EJ21">
            <v>0</v>
          </cell>
          <cell r="EK21">
            <v>15</v>
          </cell>
          <cell r="EL21">
            <v>3890</v>
          </cell>
          <cell r="EM21">
            <v>2614</v>
          </cell>
          <cell r="EN21">
            <v>100</v>
          </cell>
          <cell r="EO21">
            <v>6604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8265</v>
          </cell>
        </row>
        <row r="22">
          <cell r="A22" t="str">
            <v>0110</v>
          </cell>
          <cell r="B22" t="str">
            <v>3600114</v>
          </cell>
          <cell r="C22">
            <v>8</v>
          </cell>
          <cell r="D22" t="str">
            <v>청주우체국</v>
          </cell>
          <cell r="E22">
            <v>32760</v>
          </cell>
          <cell r="F22">
            <v>13452500</v>
          </cell>
          <cell r="G22">
            <v>3004089</v>
          </cell>
          <cell r="H22">
            <v>517003770</v>
          </cell>
          <cell r="I22">
            <v>6247</v>
          </cell>
          <cell r="J22">
            <v>3043096</v>
          </cell>
          <cell r="K22">
            <v>530456270</v>
          </cell>
          <cell r="L22">
            <v>75522</v>
          </cell>
          <cell r="M22">
            <v>124430220</v>
          </cell>
          <cell r="N22">
            <v>148445</v>
          </cell>
          <cell r="O22">
            <v>242077600</v>
          </cell>
          <cell r="P22">
            <v>7498</v>
          </cell>
          <cell r="Q22">
            <v>231465</v>
          </cell>
          <cell r="R22">
            <v>366507820</v>
          </cell>
          <cell r="S22">
            <v>25</v>
          </cell>
          <cell r="T22">
            <v>74500</v>
          </cell>
          <cell r="U22">
            <v>9614</v>
          </cell>
          <cell r="V22">
            <v>14584430</v>
          </cell>
          <cell r="W22">
            <v>0</v>
          </cell>
          <cell r="X22">
            <v>9639</v>
          </cell>
          <cell r="Y22">
            <v>14658930</v>
          </cell>
          <cell r="Z22">
            <v>11801</v>
          </cell>
          <cell r="AA22">
            <v>50474240</v>
          </cell>
          <cell r="AB22">
            <v>9209</v>
          </cell>
          <cell r="AC22">
            <v>24818690</v>
          </cell>
          <cell r="AD22">
            <v>142</v>
          </cell>
          <cell r="AE22">
            <v>21152</v>
          </cell>
          <cell r="AF22">
            <v>75292930</v>
          </cell>
          <cell r="AG22">
            <v>120108</v>
          </cell>
          <cell r="AH22">
            <v>188431460</v>
          </cell>
          <cell r="AI22">
            <v>3171357</v>
          </cell>
          <cell r="AJ22">
            <v>798484490</v>
          </cell>
          <cell r="AK22">
            <v>13887</v>
          </cell>
          <cell r="AL22">
            <v>3305352</v>
          </cell>
          <cell r="AM22">
            <v>986915950</v>
          </cell>
          <cell r="AN22">
            <v>35381</v>
          </cell>
          <cell r="AO22">
            <v>9903340</v>
          </cell>
          <cell r="AP22">
            <v>291</v>
          </cell>
          <cell r="AQ22">
            <v>24420</v>
          </cell>
          <cell r="AR22">
            <v>666</v>
          </cell>
          <cell r="AS22">
            <v>23</v>
          </cell>
          <cell r="AT22">
            <v>39</v>
          </cell>
          <cell r="AU22">
            <v>0</v>
          </cell>
          <cell r="AV22">
            <v>20559</v>
          </cell>
          <cell r="AW22">
            <v>2946</v>
          </cell>
          <cell r="AX22">
            <v>570</v>
          </cell>
          <cell r="AY22">
            <v>0</v>
          </cell>
          <cell r="AZ22">
            <v>4396</v>
          </cell>
          <cell r="BA22">
            <v>0</v>
          </cell>
          <cell r="BB22">
            <v>0</v>
          </cell>
          <cell r="BC22">
            <v>3119</v>
          </cell>
          <cell r="BD22">
            <v>3119000</v>
          </cell>
          <cell r="BE22">
            <v>0</v>
          </cell>
          <cell r="BF22">
            <v>383</v>
          </cell>
          <cell r="BG22">
            <v>0</v>
          </cell>
          <cell r="BH22">
            <v>0</v>
          </cell>
          <cell r="BI22">
            <v>23</v>
          </cell>
          <cell r="BJ22">
            <v>4818</v>
          </cell>
          <cell r="BK22">
            <v>17753700</v>
          </cell>
          <cell r="BL22">
            <v>2</v>
          </cell>
          <cell r="BM22">
            <v>0</v>
          </cell>
          <cell r="BN22">
            <v>1</v>
          </cell>
          <cell r="BO22">
            <v>283</v>
          </cell>
          <cell r="BP22">
            <v>283000</v>
          </cell>
          <cell r="BQ22">
            <v>0</v>
          </cell>
          <cell r="BR22">
            <v>5</v>
          </cell>
          <cell r="BS22">
            <v>128742</v>
          </cell>
          <cell r="BT22">
            <v>101691</v>
          </cell>
          <cell r="BU22">
            <v>0</v>
          </cell>
          <cell r="BV22">
            <v>8200</v>
          </cell>
          <cell r="BW22">
            <v>0</v>
          </cell>
          <cell r="BX22">
            <v>238633</v>
          </cell>
          <cell r="BY22">
            <v>3416</v>
          </cell>
          <cell r="BZ22">
            <v>3152730</v>
          </cell>
          <cell r="CA22">
            <v>481</v>
          </cell>
          <cell r="CB22">
            <v>168350</v>
          </cell>
          <cell r="CC22">
            <v>774</v>
          </cell>
          <cell r="CD22">
            <v>1362000</v>
          </cell>
          <cell r="CE22">
            <v>440</v>
          </cell>
          <cell r="CF22">
            <v>657880</v>
          </cell>
          <cell r="CG22">
            <v>20</v>
          </cell>
          <cell r="CH22">
            <v>8000</v>
          </cell>
          <cell r="CI22">
            <v>5131</v>
          </cell>
          <cell r="CJ22">
            <v>5348960</v>
          </cell>
          <cell r="CK22">
            <v>115</v>
          </cell>
          <cell r="CL22">
            <v>335170</v>
          </cell>
          <cell r="CM22">
            <v>0</v>
          </cell>
          <cell r="CN22">
            <v>0</v>
          </cell>
          <cell r="CO22">
            <v>1386</v>
          </cell>
          <cell r="CP22">
            <v>54600580</v>
          </cell>
          <cell r="CQ22">
            <v>1501</v>
          </cell>
          <cell r="CR22">
            <v>54935750</v>
          </cell>
          <cell r="CS22">
            <v>553</v>
          </cell>
          <cell r="CT22">
            <v>15055200</v>
          </cell>
          <cell r="CU22">
            <v>174</v>
          </cell>
          <cell r="CV22">
            <v>5901600</v>
          </cell>
          <cell r="CW22">
            <v>727</v>
          </cell>
          <cell r="CX22">
            <v>20956800</v>
          </cell>
          <cell r="CY22">
            <v>7359</v>
          </cell>
          <cell r="CZ22">
            <v>81241510</v>
          </cell>
          <cell r="DA22">
            <v>3048227</v>
          </cell>
          <cell r="DB22">
            <v>535805230</v>
          </cell>
          <cell r="DC22">
            <v>232966</v>
          </cell>
          <cell r="DD22">
            <v>421443570</v>
          </cell>
          <cell r="DE22">
            <v>31518</v>
          </cell>
          <cell r="DF22">
            <v>110908660</v>
          </cell>
          <cell r="DG22">
            <v>3312711</v>
          </cell>
          <cell r="DH22">
            <v>1068157460</v>
          </cell>
          <cell r="DI22">
            <v>868157460</v>
          </cell>
          <cell r="DJ22">
            <v>1076464</v>
          </cell>
          <cell r="DK22">
            <v>201850310</v>
          </cell>
          <cell r="DL22">
            <v>82600</v>
          </cell>
          <cell r="DM22">
            <v>166721370</v>
          </cell>
          <cell r="DN22">
            <v>1568</v>
          </cell>
          <cell r="DO22">
            <v>3241500</v>
          </cell>
          <cell r="DP22">
            <v>1160632</v>
          </cell>
          <cell r="DQ22">
            <v>371813180</v>
          </cell>
          <cell r="DR22">
            <v>7290909</v>
          </cell>
          <cell r="DS22">
            <v>304089</v>
          </cell>
          <cell r="DT22">
            <v>42942</v>
          </cell>
          <cell r="DU22">
            <v>7637940</v>
          </cell>
          <cell r="DV22">
            <v>159538</v>
          </cell>
          <cell r="DW22">
            <v>1073479</v>
          </cell>
          <cell r="DX22">
            <v>22427</v>
          </cell>
          <cell r="DY22">
            <v>8233</v>
          </cell>
          <cell r="DZ22">
            <v>0</v>
          </cell>
          <cell r="EA22">
            <v>1</v>
          </cell>
          <cell r="EB22">
            <v>2579</v>
          </cell>
          <cell r="EC22">
            <v>2580</v>
          </cell>
          <cell r="ED22">
            <v>34661</v>
          </cell>
          <cell r="EE22">
            <v>6</v>
          </cell>
          <cell r="EF22">
            <v>695</v>
          </cell>
          <cell r="EG22">
            <v>35362</v>
          </cell>
          <cell r="EH22">
            <v>761</v>
          </cell>
          <cell r="EI22">
            <v>0</v>
          </cell>
          <cell r="EJ22">
            <v>0</v>
          </cell>
          <cell r="EK22">
            <v>761</v>
          </cell>
          <cell r="EL22">
            <v>35422</v>
          </cell>
          <cell r="EM22">
            <v>7</v>
          </cell>
          <cell r="EN22">
            <v>3274</v>
          </cell>
          <cell r="EO22">
            <v>38703</v>
          </cell>
          <cell r="EP22">
            <v>0</v>
          </cell>
          <cell r="EQ22">
            <v>0</v>
          </cell>
          <cell r="ER22">
            <v>0</v>
          </cell>
          <cell r="ES22">
            <v>0</v>
          </cell>
          <cell r="ET22">
            <v>48324</v>
          </cell>
        </row>
        <row r="23">
          <cell r="A23" t="str">
            <v>0110</v>
          </cell>
          <cell r="B23" t="str">
            <v>3611503</v>
          </cell>
          <cell r="C23">
            <v>11</v>
          </cell>
          <cell r="D23" t="str">
            <v>청주집중</v>
          </cell>
          <cell r="E23">
            <v>3137</v>
          </cell>
          <cell r="F23">
            <v>1074660</v>
          </cell>
          <cell r="G23">
            <v>1050985</v>
          </cell>
          <cell r="H23">
            <v>168298590</v>
          </cell>
          <cell r="I23">
            <v>201</v>
          </cell>
          <cell r="J23">
            <v>1054323</v>
          </cell>
          <cell r="K23">
            <v>169373250</v>
          </cell>
          <cell r="L23">
            <v>620</v>
          </cell>
          <cell r="M23">
            <v>843940</v>
          </cell>
          <cell r="N23">
            <v>27516</v>
          </cell>
          <cell r="O23">
            <v>31561280</v>
          </cell>
          <cell r="P23">
            <v>464</v>
          </cell>
          <cell r="Q23">
            <v>28600</v>
          </cell>
          <cell r="R23">
            <v>32405220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1</v>
          </cell>
          <cell r="AC23">
            <v>3000</v>
          </cell>
          <cell r="AD23">
            <v>3</v>
          </cell>
          <cell r="AE23">
            <v>4</v>
          </cell>
          <cell r="AF23">
            <v>3000</v>
          </cell>
          <cell r="AG23">
            <v>3757</v>
          </cell>
          <cell r="AH23">
            <v>1918600</v>
          </cell>
          <cell r="AI23">
            <v>1078502</v>
          </cell>
          <cell r="AJ23">
            <v>199862870</v>
          </cell>
          <cell r="AK23">
            <v>668</v>
          </cell>
          <cell r="AL23">
            <v>1082927</v>
          </cell>
          <cell r="AM23">
            <v>201781470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52001</v>
          </cell>
          <cell r="BT23">
            <v>963181</v>
          </cell>
          <cell r="BU23">
            <v>0</v>
          </cell>
          <cell r="BV23">
            <v>0</v>
          </cell>
          <cell r="BW23">
            <v>0</v>
          </cell>
          <cell r="BX23">
            <v>1015182</v>
          </cell>
          <cell r="BY23">
            <v>0</v>
          </cell>
          <cell r="BZ23">
            <v>0</v>
          </cell>
          <cell r="CA23">
            <v>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1054323</v>
          </cell>
          <cell r="DB23">
            <v>169373250</v>
          </cell>
          <cell r="DC23">
            <v>28600</v>
          </cell>
          <cell r="DD23">
            <v>32405220</v>
          </cell>
          <cell r="DE23">
            <v>4</v>
          </cell>
          <cell r="DF23">
            <v>3000</v>
          </cell>
          <cell r="DG23">
            <v>1082927</v>
          </cell>
          <cell r="DH23">
            <v>201781470</v>
          </cell>
          <cell r="DI23">
            <v>200526360</v>
          </cell>
          <cell r="DJ23">
            <v>1047600</v>
          </cell>
          <cell r="DK23">
            <v>168118140</v>
          </cell>
          <cell r="DL23">
            <v>28136</v>
          </cell>
          <cell r="DM23">
            <v>32405220</v>
          </cell>
          <cell r="DN23">
            <v>1</v>
          </cell>
          <cell r="DO23">
            <v>3000</v>
          </cell>
          <cell r="DP23">
            <v>1075737</v>
          </cell>
          <cell r="DQ23">
            <v>200526360</v>
          </cell>
          <cell r="DR23">
            <v>663366</v>
          </cell>
          <cell r="DS23">
            <v>24103</v>
          </cell>
          <cell r="DT23">
            <v>3999</v>
          </cell>
          <cell r="DU23">
            <v>691468</v>
          </cell>
          <cell r="DV23">
            <v>0</v>
          </cell>
          <cell r="DW23">
            <v>690041</v>
          </cell>
          <cell r="DX23">
            <v>1367</v>
          </cell>
          <cell r="DY23">
            <v>60</v>
          </cell>
          <cell r="DZ23">
            <v>1320</v>
          </cell>
          <cell r="EA23">
            <v>4530</v>
          </cell>
          <cell r="EB23">
            <v>157</v>
          </cell>
          <cell r="EC23">
            <v>6007</v>
          </cell>
          <cell r="ED23">
            <v>5832</v>
          </cell>
          <cell r="EE23">
            <v>902</v>
          </cell>
          <cell r="EF23">
            <v>63</v>
          </cell>
          <cell r="EG23">
            <v>6797</v>
          </cell>
          <cell r="EH23">
            <v>13</v>
          </cell>
          <cell r="EI23">
            <v>41</v>
          </cell>
          <cell r="EJ23">
            <v>0</v>
          </cell>
          <cell r="EK23">
            <v>54</v>
          </cell>
          <cell r="EL23">
            <v>7165</v>
          </cell>
          <cell r="EM23">
            <v>5473</v>
          </cell>
          <cell r="EN23">
            <v>220</v>
          </cell>
          <cell r="EO23">
            <v>12858</v>
          </cell>
          <cell r="EP23">
            <v>14231582</v>
          </cell>
          <cell r="EQ23">
            <v>728895</v>
          </cell>
          <cell r="ER23">
            <v>144928</v>
          </cell>
          <cell r="ES23">
            <v>15105405</v>
          </cell>
          <cell r="ET23">
            <v>139818</v>
          </cell>
        </row>
        <row r="24">
          <cell r="A24" t="str">
            <v>0110</v>
          </cell>
          <cell r="B24" t="str">
            <v>3658005</v>
          </cell>
          <cell r="C24">
            <v>27</v>
          </cell>
          <cell r="D24" t="str">
            <v>진천우체국</v>
          </cell>
          <cell r="E24">
            <v>7009</v>
          </cell>
          <cell r="F24">
            <v>2429520</v>
          </cell>
          <cell r="G24">
            <v>339934</v>
          </cell>
          <cell r="H24">
            <v>54104960</v>
          </cell>
          <cell r="I24">
            <v>248</v>
          </cell>
          <cell r="J24">
            <v>347191</v>
          </cell>
          <cell r="K24">
            <v>56534480</v>
          </cell>
          <cell r="L24">
            <v>10681</v>
          </cell>
          <cell r="M24">
            <v>15888090</v>
          </cell>
          <cell r="N24">
            <v>12409</v>
          </cell>
          <cell r="O24">
            <v>13325300</v>
          </cell>
          <cell r="P24">
            <v>27</v>
          </cell>
          <cell r="Q24">
            <v>23117</v>
          </cell>
          <cell r="R24">
            <v>29213390</v>
          </cell>
          <cell r="S24">
            <v>18</v>
          </cell>
          <cell r="T24">
            <v>47500</v>
          </cell>
          <cell r="U24">
            <v>1890</v>
          </cell>
          <cell r="V24">
            <v>2844500</v>
          </cell>
          <cell r="W24">
            <v>0</v>
          </cell>
          <cell r="X24">
            <v>1908</v>
          </cell>
          <cell r="Y24">
            <v>2892000</v>
          </cell>
          <cell r="Z24">
            <v>2353</v>
          </cell>
          <cell r="AA24">
            <v>7849000</v>
          </cell>
          <cell r="AB24">
            <v>1033</v>
          </cell>
          <cell r="AC24">
            <v>2931500</v>
          </cell>
          <cell r="AD24">
            <v>0</v>
          </cell>
          <cell r="AE24">
            <v>3386</v>
          </cell>
          <cell r="AF24">
            <v>10780500</v>
          </cell>
          <cell r="AG24">
            <v>20061</v>
          </cell>
          <cell r="AH24">
            <v>26214110</v>
          </cell>
          <cell r="AI24">
            <v>355266</v>
          </cell>
          <cell r="AJ24">
            <v>73206260</v>
          </cell>
          <cell r="AK24">
            <v>275</v>
          </cell>
          <cell r="AL24">
            <v>375602</v>
          </cell>
          <cell r="AM24">
            <v>99420370</v>
          </cell>
          <cell r="AN24">
            <v>11619</v>
          </cell>
          <cell r="AO24">
            <v>3015060</v>
          </cell>
          <cell r="AP24">
            <v>0</v>
          </cell>
          <cell r="AQ24">
            <v>0</v>
          </cell>
          <cell r="AR24">
            <v>130</v>
          </cell>
          <cell r="AS24">
            <v>1</v>
          </cell>
          <cell r="AT24">
            <v>1</v>
          </cell>
          <cell r="AU24">
            <v>0</v>
          </cell>
          <cell r="AV24">
            <v>389</v>
          </cell>
          <cell r="AW24">
            <v>137</v>
          </cell>
          <cell r="AX24">
            <v>20</v>
          </cell>
          <cell r="AY24">
            <v>0</v>
          </cell>
          <cell r="AZ24">
            <v>643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7</v>
          </cell>
          <cell r="BG24">
            <v>0</v>
          </cell>
          <cell r="BI24">
            <v>15</v>
          </cell>
          <cell r="BJ24">
            <v>1683</v>
          </cell>
          <cell r="BK24">
            <v>5593400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1</v>
          </cell>
          <cell r="BS24">
            <v>60597</v>
          </cell>
          <cell r="BT24">
            <v>40521</v>
          </cell>
          <cell r="BU24">
            <v>0</v>
          </cell>
          <cell r="BV24">
            <v>0</v>
          </cell>
          <cell r="BW24">
            <v>0</v>
          </cell>
          <cell r="BX24">
            <v>101118</v>
          </cell>
          <cell r="BY24">
            <v>1413</v>
          </cell>
          <cell r="BZ24">
            <v>737010</v>
          </cell>
          <cell r="CA24">
            <v>14</v>
          </cell>
          <cell r="CB24">
            <v>4900</v>
          </cell>
          <cell r="CC24">
            <v>950</v>
          </cell>
          <cell r="CD24">
            <v>585100</v>
          </cell>
          <cell r="CE24">
            <v>3</v>
          </cell>
          <cell r="CF24">
            <v>30600</v>
          </cell>
          <cell r="CG24">
            <v>0</v>
          </cell>
          <cell r="CH24">
            <v>0</v>
          </cell>
          <cell r="CI24">
            <v>2380</v>
          </cell>
          <cell r="CJ24">
            <v>1357610</v>
          </cell>
          <cell r="CK24">
            <v>50</v>
          </cell>
          <cell r="CL24">
            <v>139990</v>
          </cell>
          <cell r="CM24">
            <v>0</v>
          </cell>
          <cell r="CN24">
            <v>0</v>
          </cell>
          <cell r="CO24">
            <v>305</v>
          </cell>
          <cell r="CP24">
            <v>8391900</v>
          </cell>
          <cell r="CQ24">
            <v>355</v>
          </cell>
          <cell r="CR24">
            <v>8531890</v>
          </cell>
          <cell r="CS24">
            <v>62</v>
          </cell>
          <cell r="CT24">
            <v>1517400</v>
          </cell>
          <cell r="CU24">
            <v>1</v>
          </cell>
          <cell r="CV24">
            <v>105100</v>
          </cell>
          <cell r="CW24">
            <v>63</v>
          </cell>
          <cell r="CX24">
            <v>1622500</v>
          </cell>
          <cell r="CY24">
            <v>2798</v>
          </cell>
          <cell r="CZ24">
            <v>11512000</v>
          </cell>
          <cell r="DA24">
            <v>349571</v>
          </cell>
          <cell r="DB24">
            <v>57892090</v>
          </cell>
          <cell r="DC24">
            <v>23472</v>
          </cell>
          <cell r="DD24">
            <v>37745280</v>
          </cell>
          <cell r="DE24">
            <v>5357</v>
          </cell>
          <cell r="DF24">
            <v>15295000</v>
          </cell>
          <cell r="DG24">
            <v>378400</v>
          </cell>
          <cell r="DH24">
            <v>110932370</v>
          </cell>
          <cell r="DI24">
            <v>95297440</v>
          </cell>
          <cell r="DJ24">
            <v>228546</v>
          </cell>
          <cell r="DK24">
            <v>34540210</v>
          </cell>
          <cell r="DL24">
            <v>9214</v>
          </cell>
          <cell r="DM24">
            <v>16880730</v>
          </cell>
          <cell r="DN24">
            <v>488</v>
          </cell>
          <cell r="DO24">
            <v>1516700</v>
          </cell>
          <cell r="DP24">
            <v>238248</v>
          </cell>
          <cell r="DQ24">
            <v>52937640</v>
          </cell>
          <cell r="DR24">
            <v>583835</v>
          </cell>
          <cell r="DS24">
            <v>34028</v>
          </cell>
          <cell r="DT24">
            <v>3606</v>
          </cell>
          <cell r="DU24">
            <v>621469</v>
          </cell>
          <cell r="DV24">
            <v>53</v>
          </cell>
          <cell r="DW24">
            <v>531078</v>
          </cell>
          <cell r="DX24">
            <v>504</v>
          </cell>
          <cell r="DY24">
            <v>166</v>
          </cell>
          <cell r="DZ24">
            <v>142</v>
          </cell>
          <cell r="EA24">
            <v>3544</v>
          </cell>
          <cell r="EB24">
            <v>261</v>
          </cell>
          <cell r="EC24">
            <v>3947</v>
          </cell>
          <cell r="ED24">
            <v>5969</v>
          </cell>
          <cell r="EE24">
            <v>1447</v>
          </cell>
          <cell r="EF24">
            <v>20</v>
          </cell>
          <cell r="EG24">
            <v>7436</v>
          </cell>
          <cell r="EH24">
            <v>9</v>
          </cell>
          <cell r="EI24">
            <v>46</v>
          </cell>
          <cell r="EJ24">
            <v>0</v>
          </cell>
          <cell r="EK24">
            <v>55</v>
          </cell>
          <cell r="EL24">
            <v>6120</v>
          </cell>
          <cell r="EM24">
            <v>5037</v>
          </cell>
          <cell r="EN24">
            <v>281</v>
          </cell>
          <cell r="EO24">
            <v>11438</v>
          </cell>
          <cell r="EP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1990</v>
          </cell>
        </row>
        <row r="25">
          <cell r="A25" t="str">
            <v>0110</v>
          </cell>
          <cell r="B25" t="str">
            <v>3678005</v>
          </cell>
          <cell r="C25">
            <v>26</v>
          </cell>
          <cell r="D25" t="str">
            <v>괴산우체국</v>
          </cell>
          <cell r="E25">
            <v>7677</v>
          </cell>
          <cell r="F25">
            <v>2670900</v>
          </cell>
          <cell r="G25">
            <v>400716</v>
          </cell>
          <cell r="H25">
            <v>65037940</v>
          </cell>
          <cell r="I25">
            <v>377</v>
          </cell>
          <cell r="J25">
            <v>408770</v>
          </cell>
          <cell r="K25">
            <v>67708840</v>
          </cell>
          <cell r="L25">
            <v>5523</v>
          </cell>
          <cell r="M25">
            <v>13844580</v>
          </cell>
          <cell r="N25">
            <v>11505</v>
          </cell>
          <cell r="O25">
            <v>11959090</v>
          </cell>
          <cell r="P25">
            <v>2367</v>
          </cell>
          <cell r="Q25">
            <v>19395</v>
          </cell>
          <cell r="R25">
            <v>25803670</v>
          </cell>
          <cell r="S25">
            <v>0</v>
          </cell>
          <cell r="T25">
            <v>0</v>
          </cell>
          <cell r="U25">
            <v>5225</v>
          </cell>
          <cell r="V25">
            <v>7837500</v>
          </cell>
          <cell r="W25">
            <v>0</v>
          </cell>
          <cell r="X25">
            <v>5225</v>
          </cell>
          <cell r="Y25">
            <v>7837500</v>
          </cell>
          <cell r="Z25">
            <v>3764</v>
          </cell>
          <cell r="AA25">
            <v>16578200</v>
          </cell>
          <cell r="AB25">
            <v>1921</v>
          </cell>
          <cell r="AC25">
            <v>5426590</v>
          </cell>
          <cell r="AD25">
            <v>19</v>
          </cell>
          <cell r="AE25">
            <v>5704</v>
          </cell>
          <cell r="AF25">
            <v>22004790</v>
          </cell>
          <cell r="AG25">
            <v>16964</v>
          </cell>
          <cell r="AH25">
            <v>33093680</v>
          </cell>
          <cell r="AI25">
            <v>419367</v>
          </cell>
          <cell r="AJ25">
            <v>90261120</v>
          </cell>
          <cell r="AK25">
            <v>2763</v>
          </cell>
          <cell r="AL25">
            <v>439094</v>
          </cell>
          <cell r="AM25">
            <v>123354800</v>
          </cell>
          <cell r="AN25">
            <v>11964</v>
          </cell>
          <cell r="AO25">
            <v>2998310</v>
          </cell>
          <cell r="AP25">
            <v>3113</v>
          </cell>
          <cell r="AQ25">
            <v>264600</v>
          </cell>
          <cell r="AR25">
            <v>165</v>
          </cell>
          <cell r="AS25">
            <v>3</v>
          </cell>
          <cell r="AT25">
            <v>2</v>
          </cell>
          <cell r="AU25">
            <v>0</v>
          </cell>
          <cell r="AV25">
            <v>749</v>
          </cell>
          <cell r="AW25">
            <v>74</v>
          </cell>
          <cell r="AX25">
            <v>109</v>
          </cell>
          <cell r="AY25">
            <v>0</v>
          </cell>
          <cell r="AZ25">
            <v>509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28</v>
          </cell>
          <cell r="BG25">
            <v>0</v>
          </cell>
          <cell r="BH25">
            <v>0</v>
          </cell>
          <cell r="BI25">
            <v>0</v>
          </cell>
          <cell r="BJ25">
            <v>3063</v>
          </cell>
          <cell r="BK25">
            <v>13438500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38868</v>
          </cell>
          <cell r="BT25">
            <v>22395</v>
          </cell>
          <cell r="BU25">
            <v>0</v>
          </cell>
          <cell r="BV25">
            <v>0</v>
          </cell>
          <cell r="BW25">
            <v>0</v>
          </cell>
          <cell r="BX25">
            <v>61263</v>
          </cell>
          <cell r="BY25">
            <v>745</v>
          </cell>
          <cell r="BZ25">
            <v>298000</v>
          </cell>
          <cell r="CA25">
            <v>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745</v>
          </cell>
          <cell r="CJ25">
            <v>298000</v>
          </cell>
          <cell r="CK25">
            <v>21</v>
          </cell>
          <cell r="CL25">
            <v>69670</v>
          </cell>
          <cell r="CM25">
            <v>0</v>
          </cell>
          <cell r="CN25">
            <v>0</v>
          </cell>
          <cell r="CO25">
            <v>101</v>
          </cell>
          <cell r="CP25">
            <v>3689500</v>
          </cell>
          <cell r="CQ25">
            <v>122</v>
          </cell>
          <cell r="CR25">
            <v>3759170</v>
          </cell>
          <cell r="CS25">
            <v>29</v>
          </cell>
          <cell r="CT25">
            <v>820000</v>
          </cell>
          <cell r="CU25">
            <v>2</v>
          </cell>
          <cell r="CV25">
            <v>126500</v>
          </cell>
          <cell r="CW25">
            <v>31</v>
          </cell>
          <cell r="CX25">
            <v>946500</v>
          </cell>
          <cell r="CY25">
            <v>898</v>
          </cell>
          <cell r="CZ25">
            <v>5003670</v>
          </cell>
          <cell r="DA25">
            <v>409515</v>
          </cell>
          <cell r="DB25">
            <v>68006840</v>
          </cell>
          <cell r="DC25">
            <v>19517</v>
          </cell>
          <cell r="DD25">
            <v>29562840</v>
          </cell>
          <cell r="DE25">
            <v>10960</v>
          </cell>
          <cell r="DF25">
            <v>30788790</v>
          </cell>
          <cell r="DG25">
            <v>439992</v>
          </cell>
          <cell r="DH25">
            <v>128358470</v>
          </cell>
          <cell r="DI25">
            <v>109390260</v>
          </cell>
          <cell r="DJ25">
            <v>240576</v>
          </cell>
          <cell r="DK25">
            <v>40486830</v>
          </cell>
          <cell r="DL25">
            <v>6730</v>
          </cell>
          <cell r="DM25">
            <v>13701550</v>
          </cell>
          <cell r="DN25">
            <v>190</v>
          </cell>
          <cell r="DO25">
            <v>378500</v>
          </cell>
          <cell r="DP25">
            <v>247496</v>
          </cell>
          <cell r="DQ25">
            <v>54566880</v>
          </cell>
          <cell r="DR25">
            <v>887441</v>
          </cell>
          <cell r="DS25">
            <v>33314</v>
          </cell>
          <cell r="DT25">
            <v>8188</v>
          </cell>
          <cell r="DU25">
            <v>928943</v>
          </cell>
          <cell r="DV25">
            <v>22271</v>
          </cell>
          <cell r="DW25">
            <v>641756</v>
          </cell>
          <cell r="DX25">
            <v>382</v>
          </cell>
          <cell r="DY25">
            <v>5</v>
          </cell>
          <cell r="DZ25">
            <v>500</v>
          </cell>
          <cell r="EA25">
            <v>4208</v>
          </cell>
          <cell r="EB25">
            <v>180</v>
          </cell>
          <cell r="EC25">
            <v>4888</v>
          </cell>
          <cell r="ED25">
            <v>6503</v>
          </cell>
          <cell r="EE25">
            <v>1389</v>
          </cell>
          <cell r="EF25">
            <v>36</v>
          </cell>
          <cell r="EG25">
            <v>7928</v>
          </cell>
          <cell r="EH25">
            <v>3</v>
          </cell>
          <cell r="EI25">
            <v>0</v>
          </cell>
          <cell r="EJ25">
            <v>0</v>
          </cell>
          <cell r="EK25">
            <v>3</v>
          </cell>
          <cell r="EL25">
            <v>7006</v>
          </cell>
          <cell r="EM25">
            <v>5597</v>
          </cell>
          <cell r="EN25">
            <v>216</v>
          </cell>
          <cell r="EO25">
            <v>12819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3156</v>
          </cell>
        </row>
        <row r="26">
          <cell r="A26" t="str">
            <v>0110</v>
          </cell>
          <cell r="B26" t="str">
            <v>3698005</v>
          </cell>
          <cell r="C26">
            <v>29</v>
          </cell>
          <cell r="D26" t="str">
            <v>음성우체국</v>
          </cell>
          <cell r="E26">
            <v>9051</v>
          </cell>
          <cell r="F26">
            <v>3255970</v>
          </cell>
          <cell r="G26">
            <v>434551</v>
          </cell>
          <cell r="H26">
            <v>65938240</v>
          </cell>
          <cell r="I26">
            <v>495</v>
          </cell>
          <cell r="J26">
            <v>444097</v>
          </cell>
          <cell r="K26">
            <v>69194210</v>
          </cell>
          <cell r="L26">
            <v>11609</v>
          </cell>
          <cell r="M26">
            <v>17078100</v>
          </cell>
          <cell r="N26">
            <v>13668</v>
          </cell>
          <cell r="O26">
            <v>15816190</v>
          </cell>
          <cell r="P26">
            <v>1415</v>
          </cell>
          <cell r="Q26">
            <v>26692</v>
          </cell>
          <cell r="R26">
            <v>32894290</v>
          </cell>
          <cell r="S26">
            <v>0</v>
          </cell>
          <cell r="T26">
            <v>0</v>
          </cell>
          <cell r="U26">
            <v>519</v>
          </cell>
          <cell r="V26">
            <v>786500</v>
          </cell>
          <cell r="W26">
            <v>0</v>
          </cell>
          <cell r="X26">
            <v>519</v>
          </cell>
          <cell r="Y26">
            <v>786500</v>
          </cell>
          <cell r="Z26">
            <v>3779</v>
          </cell>
          <cell r="AA26">
            <v>12228280</v>
          </cell>
          <cell r="AB26">
            <v>822</v>
          </cell>
          <cell r="AC26">
            <v>1943500</v>
          </cell>
          <cell r="AD26">
            <v>9</v>
          </cell>
          <cell r="AE26">
            <v>4610</v>
          </cell>
          <cell r="AF26">
            <v>14171780</v>
          </cell>
          <cell r="AG26">
            <v>24439</v>
          </cell>
          <cell r="AH26">
            <v>32562350</v>
          </cell>
          <cell r="AI26">
            <v>449560</v>
          </cell>
          <cell r="AJ26">
            <v>84484430</v>
          </cell>
          <cell r="AK26">
            <v>1919</v>
          </cell>
          <cell r="AL26">
            <v>475918</v>
          </cell>
          <cell r="AM26">
            <v>117046780</v>
          </cell>
          <cell r="AN26">
            <v>3624</v>
          </cell>
          <cell r="AO26">
            <v>929320</v>
          </cell>
          <cell r="AP26">
            <v>0</v>
          </cell>
          <cell r="AQ26">
            <v>0</v>
          </cell>
          <cell r="AR26">
            <v>246</v>
          </cell>
          <cell r="AS26">
            <v>6</v>
          </cell>
          <cell r="AT26">
            <v>6</v>
          </cell>
          <cell r="AU26">
            <v>0</v>
          </cell>
          <cell r="AV26">
            <v>1039</v>
          </cell>
          <cell r="AW26">
            <v>226</v>
          </cell>
          <cell r="AX26">
            <v>93</v>
          </cell>
          <cell r="AY26">
            <v>0</v>
          </cell>
          <cell r="AZ26">
            <v>414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261</v>
          </cell>
          <cell r="BG26">
            <v>0</v>
          </cell>
          <cell r="BH26">
            <v>0</v>
          </cell>
          <cell r="BI26">
            <v>0</v>
          </cell>
          <cell r="BJ26">
            <v>2795</v>
          </cell>
          <cell r="BK26">
            <v>8116600</v>
          </cell>
          <cell r="BL26">
            <v>0</v>
          </cell>
          <cell r="BM26">
            <v>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1</v>
          </cell>
          <cell r="BS26">
            <v>163195</v>
          </cell>
          <cell r="BT26">
            <v>16171</v>
          </cell>
          <cell r="BU26">
            <v>0</v>
          </cell>
          <cell r="BV26">
            <v>519</v>
          </cell>
          <cell r="BW26">
            <v>0</v>
          </cell>
          <cell r="BX26">
            <v>179885</v>
          </cell>
          <cell r="BY26">
            <v>1203</v>
          </cell>
          <cell r="BZ26">
            <v>610970</v>
          </cell>
          <cell r="CA26">
            <v>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1203</v>
          </cell>
          <cell r="CJ26">
            <v>610970</v>
          </cell>
          <cell r="CK26">
            <v>17</v>
          </cell>
          <cell r="CL26">
            <v>56650</v>
          </cell>
          <cell r="CM26">
            <v>0</v>
          </cell>
          <cell r="CN26">
            <v>0</v>
          </cell>
          <cell r="CO26">
            <v>260</v>
          </cell>
          <cell r="CP26">
            <v>9031300</v>
          </cell>
          <cell r="CQ26">
            <v>277</v>
          </cell>
          <cell r="CR26">
            <v>9087950</v>
          </cell>
          <cell r="CS26">
            <v>54</v>
          </cell>
          <cell r="CT26">
            <v>1306600</v>
          </cell>
          <cell r="CU26">
            <v>7</v>
          </cell>
          <cell r="CV26">
            <v>159000</v>
          </cell>
          <cell r="CW26">
            <v>61</v>
          </cell>
          <cell r="CX26">
            <v>1465600</v>
          </cell>
          <cell r="CY26">
            <v>1541</v>
          </cell>
          <cell r="CZ26">
            <v>11164520</v>
          </cell>
          <cell r="DA26">
            <v>445300</v>
          </cell>
          <cell r="DB26">
            <v>69805180</v>
          </cell>
          <cell r="DC26">
            <v>26969</v>
          </cell>
          <cell r="DD26">
            <v>41982240</v>
          </cell>
          <cell r="DE26">
            <v>5190</v>
          </cell>
          <cell r="DF26">
            <v>16423880</v>
          </cell>
          <cell r="DG26">
            <v>477459</v>
          </cell>
          <cell r="DH26">
            <v>128211300</v>
          </cell>
          <cell r="DI26">
            <v>122106000</v>
          </cell>
          <cell r="DJ26">
            <v>339275</v>
          </cell>
          <cell r="DK26">
            <v>49704200</v>
          </cell>
          <cell r="DL26">
            <v>7308</v>
          </cell>
          <cell r="DM26">
            <v>15235200</v>
          </cell>
          <cell r="DN26">
            <v>1379</v>
          </cell>
          <cell r="DO26">
            <v>3069000</v>
          </cell>
          <cell r="DP26">
            <v>347962</v>
          </cell>
          <cell r="DQ26">
            <v>68008400</v>
          </cell>
          <cell r="DR26">
            <v>870730</v>
          </cell>
          <cell r="DS26">
            <v>51217</v>
          </cell>
          <cell r="DT26">
            <v>6032</v>
          </cell>
          <cell r="DU26">
            <v>927979</v>
          </cell>
          <cell r="DV26">
            <v>3038</v>
          </cell>
          <cell r="DW26">
            <v>726858</v>
          </cell>
          <cell r="DX26">
            <v>1808</v>
          </cell>
          <cell r="DY26">
            <v>1359</v>
          </cell>
          <cell r="DZ26">
            <v>1126</v>
          </cell>
          <cell r="EA26">
            <v>7499</v>
          </cell>
          <cell r="EB26">
            <v>468</v>
          </cell>
          <cell r="EC26">
            <v>9093</v>
          </cell>
          <cell r="ED26">
            <v>11065</v>
          </cell>
          <cell r="EE26">
            <v>2605</v>
          </cell>
          <cell r="EF26">
            <v>229</v>
          </cell>
          <cell r="EG26">
            <v>13899</v>
          </cell>
          <cell r="EH26">
            <v>39</v>
          </cell>
          <cell r="EI26">
            <v>108</v>
          </cell>
          <cell r="EJ26">
            <v>0</v>
          </cell>
          <cell r="EK26">
            <v>147</v>
          </cell>
          <cell r="EL26">
            <v>12230</v>
          </cell>
          <cell r="EM26">
            <v>10212</v>
          </cell>
          <cell r="EN26">
            <v>697</v>
          </cell>
          <cell r="EO26">
            <v>23139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9783</v>
          </cell>
        </row>
        <row r="27">
          <cell r="A27" t="str">
            <v>0110</v>
          </cell>
          <cell r="B27" t="str">
            <v>3708005</v>
          </cell>
          <cell r="C27">
            <v>30</v>
          </cell>
          <cell r="D27" t="str">
            <v>영동우체국</v>
          </cell>
          <cell r="E27">
            <v>15192</v>
          </cell>
          <cell r="F27">
            <v>3360810</v>
          </cell>
          <cell r="G27">
            <v>321887</v>
          </cell>
          <cell r="H27">
            <v>55010230</v>
          </cell>
          <cell r="I27">
            <v>11201</v>
          </cell>
          <cell r="J27">
            <v>348280</v>
          </cell>
          <cell r="K27">
            <v>58371040</v>
          </cell>
          <cell r="L27">
            <v>3835</v>
          </cell>
          <cell r="M27">
            <v>6483110</v>
          </cell>
          <cell r="N27">
            <v>16533</v>
          </cell>
          <cell r="O27">
            <v>20388190</v>
          </cell>
          <cell r="P27">
            <v>303</v>
          </cell>
          <cell r="Q27">
            <v>20671</v>
          </cell>
          <cell r="R27">
            <v>26871300</v>
          </cell>
          <cell r="S27">
            <v>325</v>
          </cell>
          <cell r="T27">
            <v>150000</v>
          </cell>
          <cell r="U27">
            <v>877</v>
          </cell>
          <cell r="V27">
            <v>1340500</v>
          </cell>
          <cell r="W27">
            <v>0</v>
          </cell>
          <cell r="X27">
            <v>1202</v>
          </cell>
          <cell r="Y27">
            <v>1490500</v>
          </cell>
          <cell r="Z27">
            <v>8037</v>
          </cell>
          <cell r="AA27">
            <v>20106980</v>
          </cell>
          <cell r="AB27">
            <v>1514</v>
          </cell>
          <cell r="AC27">
            <v>4395000</v>
          </cell>
          <cell r="AD27">
            <v>1</v>
          </cell>
          <cell r="AE27">
            <v>9552</v>
          </cell>
          <cell r="AF27">
            <v>24501980</v>
          </cell>
          <cell r="AG27">
            <v>27389</v>
          </cell>
          <cell r="AH27">
            <v>30100900</v>
          </cell>
          <cell r="AI27">
            <v>340811</v>
          </cell>
          <cell r="AJ27">
            <v>81133920</v>
          </cell>
          <cell r="AK27">
            <v>11505</v>
          </cell>
          <cell r="AL27">
            <v>379705</v>
          </cell>
          <cell r="AM27">
            <v>111234820</v>
          </cell>
          <cell r="AN27">
            <v>16659</v>
          </cell>
          <cell r="AO27">
            <v>4200790</v>
          </cell>
          <cell r="AP27">
            <v>1107</v>
          </cell>
          <cell r="AQ27">
            <v>94090</v>
          </cell>
          <cell r="AR27">
            <v>265</v>
          </cell>
          <cell r="AS27">
            <v>2</v>
          </cell>
          <cell r="AT27">
            <v>0</v>
          </cell>
          <cell r="AU27">
            <v>0</v>
          </cell>
          <cell r="AV27">
            <v>2796</v>
          </cell>
          <cell r="AW27">
            <v>92</v>
          </cell>
          <cell r="AX27">
            <v>56</v>
          </cell>
          <cell r="AY27">
            <v>0</v>
          </cell>
          <cell r="AZ27">
            <v>324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20</v>
          </cell>
          <cell r="BG27">
            <v>0</v>
          </cell>
          <cell r="BH27">
            <v>0</v>
          </cell>
          <cell r="BI27">
            <v>1</v>
          </cell>
          <cell r="BJ27">
            <v>7174</v>
          </cell>
          <cell r="BK27">
            <v>16775000</v>
          </cell>
          <cell r="BL27">
            <v>0</v>
          </cell>
          <cell r="BM27">
            <v>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30112</v>
          </cell>
          <cell r="BT27">
            <v>7973</v>
          </cell>
          <cell r="BU27">
            <v>0</v>
          </cell>
          <cell r="BV27">
            <v>198</v>
          </cell>
          <cell r="BW27">
            <v>0</v>
          </cell>
          <cell r="BX27">
            <v>38283</v>
          </cell>
          <cell r="BY27">
            <v>368</v>
          </cell>
          <cell r="BZ27">
            <v>203140</v>
          </cell>
          <cell r="CA27">
            <v>26</v>
          </cell>
          <cell r="CB27">
            <v>9100</v>
          </cell>
          <cell r="CC27">
            <v>0</v>
          </cell>
          <cell r="CD27">
            <v>0</v>
          </cell>
          <cell r="CE27">
            <v>1</v>
          </cell>
          <cell r="CF27">
            <v>3500</v>
          </cell>
          <cell r="CG27">
            <v>0</v>
          </cell>
          <cell r="CH27">
            <v>0</v>
          </cell>
          <cell r="CI27">
            <v>395</v>
          </cell>
          <cell r="CJ27">
            <v>215740</v>
          </cell>
          <cell r="CK27">
            <v>6</v>
          </cell>
          <cell r="CL27">
            <v>12900</v>
          </cell>
          <cell r="CM27">
            <v>0</v>
          </cell>
          <cell r="CN27">
            <v>0</v>
          </cell>
          <cell r="CO27">
            <v>81</v>
          </cell>
          <cell r="CP27">
            <v>3129800</v>
          </cell>
          <cell r="CQ27">
            <v>87</v>
          </cell>
          <cell r="CR27">
            <v>3142700</v>
          </cell>
          <cell r="CS27">
            <v>39</v>
          </cell>
          <cell r="CT27">
            <v>1094300</v>
          </cell>
          <cell r="CU27">
            <v>1</v>
          </cell>
          <cell r="CV27">
            <v>53100</v>
          </cell>
          <cell r="CW27">
            <v>40</v>
          </cell>
          <cell r="CX27">
            <v>1147400</v>
          </cell>
          <cell r="CY27">
            <v>522</v>
          </cell>
          <cell r="CZ27">
            <v>4505840</v>
          </cell>
          <cell r="DA27">
            <v>348675</v>
          </cell>
          <cell r="DB27">
            <v>58586780</v>
          </cell>
          <cell r="DC27">
            <v>20758</v>
          </cell>
          <cell r="DD27">
            <v>30014000</v>
          </cell>
          <cell r="DE27">
            <v>10794</v>
          </cell>
          <cell r="DF27">
            <v>27139880</v>
          </cell>
          <cell r="DG27">
            <v>380227</v>
          </cell>
          <cell r="DH27">
            <v>115740660</v>
          </cell>
          <cell r="DI27">
            <v>112706040</v>
          </cell>
          <cell r="DJ27">
            <v>141280</v>
          </cell>
          <cell r="DK27">
            <v>24813220</v>
          </cell>
          <cell r="DL27">
            <v>11244</v>
          </cell>
          <cell r="DM27">
            <v>17104750</v>
          </cell>
          <cell r="DN27">
            <v>6016</v>
          </cell>
          <cell r="DO27">
            <v>12099600</v>
          </cell>
          <cell r="DP27">
            <v>158540</v>
          </cell>
          <cell r="DQ27">
            <v>54017570</v>
          </cell>
          <cell r="DR27">
            <v>787405</v>
          </cell>
          <cell r="DS27">
            <v>28757</v>
          </cell>
          <cell r="DT27">
            <v>6622</v>
          </cell>
          <cell r="DU27">
            <v>822784</v>
          </cell>
          <cell r="DV27">
            <v>5004</v>
          </cell>
          <cell r="DW27">
            <v>591730</v>
          </cell>
          <cell r="DX27">
            <v>400</v>
          </cell>
          <cell r="DY27">
            <v>223</v>
          </cell>
          <cell r="DZ27">
            <v>251</v>
          </cell>
          <cell r="EA27">
            <v>1781</v>
          </cell>
          <cell r="EB27">
            <v>127</v>
          </cell>
          <cell r="EC27">
            <v>2159</v>
          </cell>
          <cell r="ED27">
            <v>2258</v>
          </cell>
          <cell r="EE27">
            <v>587</v>
          </cell>
          <cell r="EF27">
            <v>48</v>
          </cell>
          <cell r="EG27">
            <v>2893</v>
          </cell>
          <cell r="EH27">
            <v>16</v>
          </cell>
          <cell r="EI27">
            <v>24</v>
          </cell>
          <cell r="EJ27">
            <v>0</v>
          </cell>
          <cell r="EK27">
            <v>40</v>
          </cell>
          <cell r="EL27">
            <v>2525</v>
          </cell>
          <cell r="EM27">
            <v>2392</v>
          </cell>
          <cell r="EN27">
            <v>175</v>
          </cell>
          <cell r="EO27">
            <v>5092</v>
          </cell>
          <cell r="EP27">
            <v>0</v>
          </cell>
          <cell r="EQ27">
            <v>0</v>
          </cell>
          <cell r="ER27">
            <v>0</v>
          </cell>
          <cell r="ES27">
            <v>0</v>
          </cell>
          <cell r="ET27">
            <v>5516</v>
          </cell>
        </row>
        <row r="28">
          <cell r="A28" t="str">
            <v>0110</v>
          </cell>
          <cell r="B28" t="str">
            <v>3738005</v>
          </cell>
          <cell r="C28">
            <v>28</v>
          </cell>
          <cell r="D28" t="str">
            <v>옥천우체국</v>
          </cell>
          <cell r="E28">
            <v>14123</v>
          </cell>
          <cell r="F28">
            <v>4859090</v>
          </cell>
          <cell r="G28">
            <v>471255</v>
          </cell>
          <cell r="H28">
            <v>73797020</v>
          </cell>
          <cell r="I28">
            <v>1068</v>
          </cell>
          <cell r="J28">
            <v>486446</v>
          </cell>
          <cell r="K28">
            <v>78656110</v>
          </cell>
          <cell r="L28">
            <v>5070</v>
          </cell>
          <cell r="M28">
            <v>9773620</v>
          </cell>
          <cell r="N28">
            <v>12516</v>
          </cell>
          <cell r="O28">
            <v>16066350</v>
          </cell>
          <cell r="P28">
            <v>1267</v>
          </cell>
          <cell r="Q28">
            <v>18853</v>
          </cell>
          <cell r="R28">
            <v>25839970</v>
          </cell>
          <cell r="S28">
            <v>0</v>
          </cell>
          <cell r="T28">
            <v>0</v>
          </cell>
          <cell r="U28">
            <v>1357</v>
          </cell>
          <cell r="V28">
            <v>2040770</v>
          </cell>
          <cell r="W28">
            <v>75</v>
          </cell>
          <cell r="X28">
            <v>1432</v>
          </cell>
          <cell r="Y28">
            <v>2040770</v>
          </cell>
          <cell r="Z28">
            <v>2630</v>
          </cell>
          <cell r="AA28">
            <v>10186300</v>
          </cell>
          <cell r="AB28">
            <v>305</v>
          </cell>
          <cell r="AC28">
            <v>833750</v>
          </cell>
          <cell r="AD28">
            <v>74</v>
          </cell>
          <cell r="AE28">
            <v>3009</v>
          </cell>
          <cell r="AF28">
            <v>11020050</v>
          </cell>
          <cell r="AG28">
            <v>21823</v>
          </cell>
          <cell r="AH28">
            <v>24819010</v>
          </cell>
          <cell r="AI28">
            <v>485433</v>
          </cell>
          <cell r="AJ28">
            <v>92737890</v>
          </cell>
          <cell r="AK28">
            <v>2484</v>
          </cell>
          <cell r="AL28">
            <v>509740</v>
          </cell>
          <cell r="AM28">
            <v>117556900</v>
          </cell>
          <cell r="AN28">
            <v>4861</v>
          </cell>
          <cell r="AO28">
            <v>1239900</v>
          </cell>
          <cell r="AP28">
            <v>0</v>
          </cell>
          <cell r="AQ28">
            <v>0</v>
          </cell>
          <cell r="AR28">
            <v>25</v>
          </cell>
          <cell r="AS28">
            <v>2</v>
          </cell>
          <cell r="AT28">
            <v>2</v>
          </cell>
          <cell r="AU28">
            <v>0</v>
          </cell>
          <cell r="AV28">
            <v>288</v>
          </cell>
          <cell r="AW28">
            <v>86</v>
          </cell>
          <cell r="AX28">
            <v>83</v>
          </cell>
          <cell r="AY28">
            <v>0</v>
          </cell>
          <cell r="AZ28">
            <v>619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5</v>
          </cell>
          <cell r="BG28">
            <v>0</v>
          </cell>
          <cell r="BH28">
            <v>0</v>
          </cell>
          <cell r="BI28">
            <v>0</v>
          </cell>
          <cell r="BJ28">
            <v>2191</v>
          </cell>
          <cell r="BK28">
            <v>8023000</v>
          </cell>
          <cell r="BL28">
            <v>0</v>
          </cell>
          <cell r="BM28">
            <v>0</v>
          </cell>
          <cell r="BN28">
            <v>1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37850</v>
          </cell>
          <cell r="BT28">
            <v>6874</v>
          </cell>
          <cell r="BU28">
            <v>0</v>
          </cell>
          <cell r="BV28">
            <v>0</v>
          </cell>
          <cell r="BW28">
            <v>0</v>
          </cell>
          <cell r="BX28">
            <v>44724</v>
          </cell>
          <cell r="BY28">
            <v>536</v>
          </cell>
          <cell r="BZ28">
            <v>244810</v>
          </cell>
          <cell r="CA28">
            <v>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536</v>
          </cell>
          <cell r="CJ28">
            <v>244810</v>
          </cell>
          <cell r="CK28">
            <v>23</v>
          </cell>
          <cell r="CL28">
            <v>63700</v>
          </cell>
          <cell r="CM28">
            <v>0</v>
          </cell>
          <cell r="CN28">
            <v>0</v>
          </cell>
          <cell r="CO28">
            <v>86</v>
          </cell>
          <cell r="CP28">
            <v>3627400</v>
          </cell>
          <cell r="CQ28">
            <v>109</v>
          </cell>
          <cell r="CR28">
            <v>3691100</v>
          </cell>
          <cell r="CS28">
            <v>25</v>
          </cell>
          <cell r="CT28">
            <v>559200</v>
          </cell>
          <cell r="CU28">
            <v>2</v>
          </cell>
          <cell r="CV28">
            <v>104200</v>
          </cell>
          <cell r="CW28">
            <v>27</v>
          </cell>
          <cell r="CX28">
            <v>663400</v>
          </cell>
          <cell r="CY28">
            <v>672</v>
          </cell>
          <cell r="CZ28">
            <v>4599310</v>
          </cell>
          <cell r="DA28">
            <v>486982</v>
          </cell>
          <cell r="DB28">
            <v>78900920</v>
          </cell>
          <cell r="DC28">
            <v>18962</v>
          </cell>
          <cell r="DD28">
            <v>29531070</v>
          </cell>
          <cell r="DE28">
            <v>4468</v>
          </cell>
          <cell r="DF28">
            <v>13724220</v>
          </cell>
          <cell r="DG28">
            <v>510412</v>
          </cell>
          <cell r="DH28">
            <v>122156210</v>
          </cell>
          <cell r="DI28">
            <v>116543460</v>
          </cell>
          <cell r="DJ28">
            <v>131413</v>
          </cell>
          <cell r="DK28">
            <v>22340890</v>
          </cell>
          <cell r="DL28">
            <v>3760</v>
          </cell>
          <cell r="DM28">
            <v>7478140</v>
          </cell>
          <cell r="DN28">
            <v>162</v>
          </cell>
          <cell r="DO28">
            <v>607500</v>
          </cell>
          <cell r="DP28">
            <v>135335</v>
          </cell>
          <cell r="DQ28">
            <v>30426530</v>
          </cell>
          <cell r="DR28">
            <v>869962</v>
          </cell>
          <cell r="DS28">
            <v>29047</v>
          </cell>
          <cell r="DT28">
            <v>2851</v>
          </cell>
          <cell r="DU28">
            <v>901860</v>
          </cell>
          <cell r="DV28">
            <v>3155</v>
          </cell>
          <cell r="DW28">
            <v>898582</v>
          </cell>
          <cell r="DX28">
            <v>64</v>
          </cell>
          <cell r="DY28">
            <v>69</v>
          </cell>
          <cell r="DZ28">
            <v>96</v>
          </cell>
          <cell r="EA28">
            <v>1411</v>
          </cell>
          <cell r="EB28">
            <v>63</v>
          </cell>
          <cell r="EC28">
            <v>1570</v>
          </cell>
          <cell r="ED28">
            <v>5950</v>
          </cell>
          <cell r="EE28">
            <v>586</v>
          </cell>
          <cell r="EF28">
            <v>24</v>
          </cell>
          <cell r="EG28">
            <v>6560</v>
          </cell>
          <cell r="EH28">
            <v>22</v>
          </cell>
          <cell r="EI28">
            <v>0</v>
          </cell>
          <cell r="EJ28">
            <v>0</v>
          </cell>
          <cell r="EK28">
            <v>22</v>
          </cell>
          <cell r="EL28">
            <v>6068</v>
          </cell>
          <cell r="EM28">
            <v>1997</v>
          </cell>
          <cell r="EN28">
            <v>87</v>
          </cell>
          <cell r="EO28">
            <v>8152</v>
          </cell>
          <cell r="EP28">
            <v>0</v>
          </cell>
          <cell r="EQ28">
            <v>0</v>
          </cell>
          <cell r="ER28">
            <v>0</v>
          </cell>
          <cell r="ES28">
            <v>0</v>
          </cell>
          <cell r="ET28">
            <v>2728</v>
          </cell>
        </row>
        <row r="29">
          <cell r="A29" t="str">
            <v>0110</v>
          </cell>
          <cell r="B29" t="str">
            <v>3768005</v>
          </cell>
          <cell r="C29">
            <v>31</v>
          </cell>
          <cell r="D29" t="str">
            <v>보은우체국</v>
          </cell>
          <cell r="E29">
            <v>4312</v>
          </cell>
          <cell r="F29">
            <v>1469320</v>
          </cell>
          <cell r="G29">
            <v>222185</v>
          </cell>
          <cell r="H29">
            <v>34392980</v>
          </cell>
          <cell r="I29">
            <v>15292</v>
          </cell>
          <cell r="J29">
            <v>241789</v>
          </cell>
          <cell r="K29">
            <v>35862300</v>
          </cell>
          <cell r="L29">
            <v>2307</v>
          </cell>
          <cell r="M29">
            <v>4442380</v>
          </cell>
          <cell r="N29">
            <v>6288</v>
          </cell>
          <cell r="O29">
            <v>9134340</v>
          </cell>
          <cell r="P29">
            <v>2418</v>
          </cell>
          <cell r="Q29">
            <v>11013</v>
          </cell>
          <cell r="R29">
            <v>13576720</v>
          </cell>
          <cell r="S29">
            <v>0</v>
          </cell>
          <cell r="T29">
            <v>0</v>
          </cell>
          <cell r="U29">
            <v>3103</v>
          </cell>
          <cell r="V29">
            <v>4654500</v>
          </cell>
          <cell r="W29">
            <v>0</v>
          </cell>
          <cell r="X29">
            <v>3103</v>
          </cell>
          <cell r="Y29">
            <v>4654500</v>
          </cell>
          <cell r="Z29">
            <v>1131</v>
          </cell>
          <cell r="AA29">
            <v>4916700</v>
          </cell>
          <cell r="AB29">
            <v>1135</v>
          </cell>
          <cell r="AC29">
            <v>3290530</v>
          </cell>
          <cell r="AD29">
            <v>72</v>
          </cell>
          <cell r="AE29">
            <v>2338</v>
          </cell>
          <cell r="AF29">
            <v>8207230</v>
          </cell>
          <cell r="AG29">
            <v>7750</v>
          </cell>
          <cell r="AH29">
            <v>10828400</v>
          </cell>
          <cell r="AI29">
            <v>232711</v>
          </cell>
          <cell r="AJ29">
            <v>51472350</v>
          </cell>
          <cell r="AK29">
            <v>17782</v>
          </cell>
          <cell r="AL29">
            <v>258243</v>
          </cell>
          <cell r="AM29">
            <v>62300750</v>
          </cell>
          <cell r="AN29">
            <v>411</v>
          </cell>
          <cell r="AO29">
            <v>102750</v>
          </cell>
          <cell r="AP29">
            <v>0</v>
          </cell>
          <cell r="AQ29">
            <v>0</v>
          </cell>
          <cell r="AR29">
            <v>142</v>
          </cell>
          <cell r="AS29">
            <v>1</v>
          </cell>
          <cell r="AT29">
            <v>1</v>
          </cell>
          <cell r="AU29">
            <v>0</v>
          </cell>
          <cell r="AV29">
            <v>338</v>
          </cell>
          <cell r="AW29">
            <v>38</v>
          </cell>
          <cell r="AX29">
            <v>9</v>
          </cell>
          <cell r="AY29">
            <v>58</v>
          </cell>
          <cell r="AZ29">
            <v>213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62</v>
          </cell>
          <cell r="BG29">
            <v>0</v>
          </cell>
          <cell r="BH29">
            <v>0</v>
          </cell>
          <cell r="BI29">
            <v>0</v>
          </cell>
          <cell r="BJ29">
            <v>851</v>
          </cell>
          <cell r="BK29">
            <v>3461600</v>
          </cell>
          <cell r="BL29">
            <v>5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41171</v>
          </cell>
          <cell r="BT29">
            <v>8015</v>
          </cell>
          <cell r="BU29">
            <v>0</v>
          </cell>
          <cell r="BV29">
            <v>0</v>
          </cell>
          <cell r="BW29">
            <v>0</v>
          </cell>
          <cell r="BX29">
            <v>49186</v>
          </cell>
          <cell r="BY29">
            <v>158</v>
          </cell>
          <cell r="BZ29">
            <v>114330</v>
          </cell>
          <cell r="CA29">
            <v>59</v>
          </cell>
          <cell r="CB29">
            <v>20650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15</v>
          </cell>
          <cell r="CH29">
            <v>6000</v>
          </cell>
          <cell r="CI29">
            <v>232</v>
          </cell>
          <cell r="CJ29">
            <v>140980</v>
          </cell>
          <cell r="CK29">
            <v>8</v>
          </cell>
          <cell r="CL29">
            <v>24570</v>
          </cell>
          <cell r="CM29">
            <v>0</v>
          </cell>
          <cell r="CN29">
            <v>0</v>
          </cell>
          <cell r="CO29">
            <v>38</v>
          </cell>
          <cell r="CP29">
            <v>1310000</v>
          </cell>
          <cell r="CQ29">
            <v>46</v>
          </cell>
          <cell r="CR29">
            <v>1334570</v>
          </cell>
          <cell r="CS29">
            <v>10</v>
          </cell>
          <cell r="CT29">
            <v>94320</v>
          </cell>
          <cell r="CU29">
            <v>0</v>
          </cell>
          <cell r="CV29">
            <v>0</v>
          </cell>
          <cell r="CW29">
            <v>10</v>
          </cell>
          <cell r="CX29">
            <v>94320</v>
          </cell>
          <cell r="CY29">
            <v>288</v>
          </cell>
          <cell r="CZ29">
            <v>1569870</v>
          </cell>
          <cell r="DA29">
            <v>242021</v>
          </cell>
          <cell r="DB29">
            <v>36003280</v>
          </cell>
          <cell r="DC29">
            <v>11059</v>
          </cell>
          <cell r="DD29">
            <v>14911290</v>
          </cell>
          <cell r="DE29">
            <v>5451</v>
          </cell>
          <cell r="DF29">
            <v>12956050</v>
          </cell>
          <cell r="DG29">
            <v>258531</v>
          </cell>
          <cell r="DH29">
            <v>63870620</v>
          </cell>
          <cell r="DI29">
            <v>58203060</v>
          </cell>
          <cell r="DJ29">
            <v>123234</v>
          </cell>
          <cell r="DK29">
            <v>18998360</v>
          </cell>
          <cell r="DL29">
            <v>2209</v>
          </cell>
          <cell r="DM29">
            <v>2922460</v>
          </cell>
          <cell r="DN29">
            <v>114</v>
          </cell>
          <cell r="DO29">
            <v>210500</v>
          </cell>
          <cell r="DP29">
            <v>125557</v>
          </cell>
          <cell r="DQ29">
            <v>22131320</v>
          </cell>
          <cell r="DR29">
            <v>771093</v>
          </cell>
          <cell r="DS29">
            <v>17023</v>
          </cell>
          <cell r="DT29">
            <v>2308</v>
          </cell>
          <cell r="DU29">
            <v>790424</v>
          </cell>
          <cell r="DV29">
            <v>3878</v>
          </cell>
          <cell r="DW29">
            <v>477825</v>
          </cell>
          <cell r="DX29">
            <v>92</v>
          </cell>
          <cell r="DY29">
            <v>34</v>
          </cell>
          <cell r="DZ29">
            <v>550</v>
          </cell>
          <cell r="EA29">
            <v>1957</v>
          </cell>
          <cell r="EB29">
            <v>98</v>
          </cell>
          <cell r="EC29">
            <v>2605</v>
          </cell>
          <cell r="ED29">
            <v>3264</v>
          </cell>
          <cell r="EE29">
            <v>347</v>
          </cell>
          <cell r="EF29">
            <v>18</v>
          </cell>
          <cell r="EG29">
            <v>3629</v>
          </cell>
          <cell r="EH29">
            <v>20</v>
          </cell>
          <cell r="EI29">
            <v>13</v>
          </cell>
          <cell r="EJ29">
            <v>0</v>
          </cell>
          <cell r="EK29">
            <v>33</v>
          </cell>
          <cell r="EL29">
            <v>3834</v>
          </cell>
          <cell r="EM29">
            <v>2317</v>
          </cell>
          <cell r="EN29">
            <v>116</v>
          </cell>
          <cell r="EO29">
            <v>6267</v>
          </cell>
          <cell r="EP29">
            <v>0</v>
          </cell>
          <cell r="EQ29">
            <v>0</v>
          </cell>
          <cell r="ER29">
            <v>0</v>
          </cell>
          <cell r="ES29">
            <v>0</v>
          </cell>
          <cell r="ET29">
            <v>2700</v>
          </cell>
        </row>
        <row r="30">
          <cell r="A30" t="str">
            <v>0110</v>
          </cell>
          <cell r="B30" t="str">
            <v>3800104</v>
          </cell>
          <cell r="C30">
            <v>9</v>
          </cell>
          <cell r="D30" t="str">
            <v>충주우체국</v>
          </cell>
          <cell r="E30">
            <v>44589</v>
          </cell>
          <cell r="F30">
            <v>14544830</v>
          </cell>
          <cell r="G30">
            <v>868979</v>
          </cell>
          <cell r="H30">
            <v>155900480</v>
          </cell>
          <cell r="I30">
            <v>3116</v>
          </cell>
          <cell r="J30">
            <v>916684</v>
          </cell>
          <cell r="K30">
            <v>170445310</v>
          </cell>
          <cell r="L30">
            <v>17565</v>
          </cell>
          <cell r="M30">
            <v>31413910</v>
          </cell>
          <cell r="N30">
            <v>48427</v>
          </cell>
          <cell r="O30">
            <v>67347770</v>
          </cell>
          <cell r="P30">
            <v>2810</v>
          </cell>
          <cell r="Q30">
            <v>68802</v>
          </cell>
          <cell r="R30">
            <v>98761680</v>
          </cell>
          <cell r="S30">
            <v>28</v>
          </cell>
          <cell r="T30">
            <v>72000</v>
          </cell>
          <cell r="U30">
            <v>588</v>
          </cell>
          <cell r="V30">
            <v>889000</v>
          </cell>
          <cell r="W30">
            <v>0</v>
          </cell>
          <cell r="X30">
            <v>616</v>
          </cell>
          <cell r="Y30">
            <v>961000</v>
          </cell>
          <cell r="Z30">
            <v>9474</v>
          </cell>
          <cell r="AA30">
            <v>40160920</v>
          </cell>
          <cell r="AB30">
            <v>4448</v>
          </cell>
          <cell r="AC30">
            <v>12638160</v>
          </cell>
          <cell r="AD30">
            <v>77</v>
          </cell>
          <cell r="AE30">
            <v>13999</v>
          </cell>
          <cell r="AF30">
            <v>52799080</v>
          </cell>
          <cell r="AG30">
            <v>71656</v>
          </cell>
          <cell r="AH30">
            <v>86191660</v>
          </cell>
          <cell r="AI30">
            <v>922442</v>
          </cell>
          <cell r="AJ30">
            <v>236775410</v>
          </cell>
          <cell r="AK30">
            <v>6003</v>
          </cell>
          <cell r="AL30">
            <v>1000101</v>
          </cell>
          <cell r="AM30">
            <v>322967070</v>
          </cell>
          <cell r="AN30">
            <v>25006</v>
          </cell>
          <cell r="AO30">
            <v>6405790</v>
          </cell>
          <cell r="AP30">
            <v>0</v>
          </cell>
          <cell r="AQ30">
            <v>0</v>
          </cell>
          <cell r="AR30">
            <v>725</v>
          </cell>
          <cell r="AS30">
            <v>2</v>
          </cell>
          <cell r="AT30">
            <v>12</v>
          </cell>
          <cell r="AU30">
            <v>0</v>
          </cell>
          <cell r="AV30">
            <v>8272</v>
          </cell>
          <cell r="AW30">
            <v>835</v>
          </cell>
          <cell r="AX30">
            <v>96</v>
          </cell>
          <cell r="AY30">
            <v>0</v>
          </cell>
          <cell r="AZ30">
            <v>1229</v>
          </cell>
          <cell r="BA30">
            <v>0</v>
          </cell>
          <cell r="BB30">
            <v>5</v>
          </cell>
          <cell r="BC30">
            <v>1087</v>
          </cell>
          <cell r="BD30">
            <v>1087000</v>
          </cell>
          <cell r="BE30">
            <v>0</v>
          </cell>
          <cell r="BF30">
            <v>82</v>
          </cell>
          <cell r="BG30">
            <v>0</v>
          </cell>
          <cell r="BH30">
            <v>0</v>
          </cell>
          <cell r="BI30">
            <v>0</v>
          </cell>
          <cell r="BJ30">
            <v>6496</v>
          </cell>
          <cell r="BK30">
            <v>27574550</v>
          </cell>
          <cell r="BL30">
            <v>4</v>
          </cell>
          <cell r="BM30">
            <v>0</v>
          </cell>
          <cell r="BN30">
            <v>0</v>
          </cell>
          <cell r="BO30">
            <v>163</v>
          </cell>
          <cell r="BP30">
            <v>163000</v>
          </cell>
          <cell r="BQ30">
            <v>0</v>
          </cell>
          <cell r="BR30">
            <v>0</v>
          </cell>
          <cell r="BS30">
            <v>69076</v>
          </cell>
          <cell r="BT30">
            <v>102332</v>
          </cell>
          <cell r="BU30">
            <v>0</v>
          </cell>
          <cell r="BV30">
            <v>1047</v>
          </cell>
          <cell r="BW30">
            <v>0</v>
          </cell>
          <cell r="BX30">
            <v>172455</v>
          </cell>
          <cell r="BY30">
            <v>886</v>
          </cell>
          <cell r="BZ30">
            <v>593110</v>
          </cell>
          <cell r="CA30">
            <v>172</v>
          </cell>
          <cell r="CB30">
            <v>51700</v>
          </cell>
          <cell r="CC30">
            <v>0</v>
          </cell>
          <cell r="CD30">
            <v>0</v>
          </cell>
          <cell r="CE30">
            <v>6</v>
          </cell>
          <cell r="CF30">
            <v>21400</v>
          </cell>
          <cell r="CG30">
            <v>0</v>
          </cell>
          <cell r="CH30">
            <v>0</v>
          </cell>
          <cell r="CI30">
            <v>1064</v>
          </cell>
          <cell r="CJ30">
            <v>666210</v>
          </cell>
          <cell r="CK30">
            <v>11</v>
          </cell>
          <cell r="CL30">
            <v>58440</v>
          </cell>
          <cell r="CM30">
            <v>0</v>
          </cell>
          <cell r="CN30">
            <v>0</v>
          </cell>
          <cell r="CO30">
            <v>337</v>
          </cell>
          <cell r="CP30">
            <v>12719200</v>
          </cell>
          <cell r="CQ30">
            <v>348</v>
          </cell>
          <cell r="CR30">
            <v>12777640</v>
          </cell>
          <cell r="CS30">
            <v>117</v>
          </cell>
          <cell r="CT30">
            <v>3332700</v>
          </cell>
          <cell r="CU30">
            <v>1</v>
          </cell>
          <cell r="CV30">
            <v>20800</v>
          </cell>
          <cell r="CW30">
            <v>118</v>
          </cell>
          <cell r="CX30">
            <v>3353500</v>
          </cell>
          <cell r="CY30">
            <v>1530</v>
          </cell>
          <cell r="CZ30">
            <v>16797350</v>
          </cell>
          <cell r="DA30">
            <v>917748</v>
          </cell>
          <cell r="DB30">
            <v>171111520</v>
          </cell>
          <cell r="DC30">
            <v>69150</v>
          </cell>
          <cell r="DD30">
            <v>111539320</v>
          </cell>
          <cell r="DE30">
            <v>14733</v>
          </cell>
          <cell r="DF30">
            <v>57113580</v>
          </cell>
          <cell r="DG30">
            <v>1001631</v>
          </cell>
          <cell r="DH30">
            <v>339764420</v>
          </cell>
          <cell r="DI30">
            <v>311156290</v>
          </cell>
          <cell r="DJ30">
            <v>537779</v>
          </cell>
          <cell r="DK30">
            <v>94394380</v>
          </cell>
          <cell r="DL30">
            <v>37131</v>
          </cell>
          <cell r="DM30">
            <v>59820070</v>
          </cell>
          <cell r="DN30">
            <v>1570</v>
          </cell>
          <cell r="DO30">
            <v>4130000</v>
          </cell>
          <cell r="DP30">
            <v>576480</v>
          </cell>
          <cell r="DQ30">
            <v>158344450</v>
          </cell>
          <cell r="DR30">
            <v>1911468</v>
          </cell>
          <cell r="DS30">
            <v>100256</v>
          </cell>
          <cell r="DT30">
            <v>20423</v>
          </cell>
          <cell r="DU30">
            <v>2032147</v>
          </cell>
          <cell r="DV30">
            <v>25797</v>
          </cell>
          <cell r="DW30">
            <v>943662</v>
          </cell>
          <cell r="DX30">
            <v>3815</v>
          </cell>
          <cell r="DY30">
            <v>496</v>
          </cell>
          <cell r="DZ30">
            <v>401</v>
          </cell>
          <cell r="EA30">
            <v>9483</v>
          </cell>
          <cell r="EB30">
            <v>484</v>
          </cell>
          <cell r="EC30">
            <v>10368</v>
          </cell>
          <cell r="ED30">
            <v>18457</v>
          </cell>
          <cell r="EE30">
            <v>5292</v>
          </cell>
          <cell r="EF30">
            <v>37</v>
          </cell>
          <cell r="EG30">
            <v>23786</v>
          </cell>
          <cell r="EH30">
            <v>360</v>
          </cell>
          <cell r="EI30">
            <v>352</v>
          </cell>
          <cell r="EJ30">
            <v>2</v>
          </cell>
          <cell r="EK30">
            <v>714</v>
          </cell>
          <cell r="EL30">
            <v>19218</v>
          </cell>
          <cell r="EM30">
            <v>15127</v>
          </cell>
          <cell r="EN30">
            <v>523</v>
          </cell>
          <cell r="EO30">
            <v>34868</v>
          </cell>
          <cell r="EP30">
            <v>0</v>
          </cell>
          <cell r="EQ30">
            <v>0</v>
          </cell>
          <cell r="ER30">
            <v>0</v>
          </cell>
          <cell r="ES30">
            <v>0</v>
          </cell>
          <cell r="ET30">
            <v>16357</v>
          </cell>
        </row>
        <row r="31">
          <cell r="A31" t="str">
            <v>0110</v>
          </cell>
          <cell r="B31" t="str">
            <v>3900124</v>
          </cell>
          <cell r="C31">
            <v>10</v>
          </cell>
          <cell r="D31" t="str">
            <v>제천우체국</v>
          </cell>
          <cell r="E31">
            <v>7143</v>
          </cell>
          <cell r="F31">
            <v>2844480</v>
          </cell>
          <cell r="G31">
            <v>587902</v>
          </cell>
          <cell r="H31">
            <v>104335680</v>
          </cell>
          <cell r="I31">
            <v>40000</v>
          </cell>
          <cell r="J31">
            <v>635045</v>
          </cell>
          <cell r="K31">
            <v>107180160</v>
          </cell>
          <cell r="L31">
            <v>12530</v>
          </cell>
          <cell r="M31">
            <v>17739200</v>
          </cell>
          <cell r="N31">
            <v>34379</v>
          </cell>
          <cell r="O31">
            <v>43858310</v>
          </cell>
          <cell r="P31">
            <v>2149</v>
          </cell>
          <cell r="Q31">
            <v>49058</v>
          </cell>
          <cell r="R31">
            <v>61597510</v>
          </cell>
          <cell r="S31">
            <v>519</v>
          </cell>
          <cell r="T31">
            <v>1349100</v>
          </cell>
          <cell r="U31">
            <v>5015</v>
          </cell>
          <cell r="V31">
            <v>7918110</v>
          </cell>
          <cell r="W31">
            <v>0</v>
          </cell>
          <cell r="X31">
            <v>5534</v>
          </cell>
          <cell r="Y31">
            <v>9267210</v>
          </cell>
          <cell r="Z31">
            <v>4469</v>
          </cell>
          <cell r="AA31">
            <v>19147840</v>
          </cell>
          <cell r="AB31">
            <v>2455</v>
          </cell>
          <cell r="AC31">
            <v>6720100</v>
          </cell>
          <cell r="AD31">
            <v>2</v>
          </cell>
          <cell r="AE31">
            <v>6926</v>
          </cell>
          <cell r="AF31">
            <v>25867940</v>
          </cell>
          <cell r="AG31">
            <v>24661</v>
          </cell>
          <cell r="AH31">
            <v>41080620</v>
          </cell>
          <cell r="AI31">
            <v>629751</v>
          </cell>
          <cell r="AJ31">
            <v>162832200</v>
          </cell>
          <cell r="AK31">
            <v>42151</v>
          </cell>
          <cell r="AL31">
            <v>696563</v>
          </cell>
          <cell r="AM31">
            <v>203912820</v>
          </cell>
          <cell r="AN31">
            <v>18106</v>
          </cell>
          <cell r="AO31">
            <v>4863140</v>
          </cell>
          <cell r="AP31">
            <v>1241</v>
          </cell>
          <cell r="AQ31">
            <v>105480</v>
          </cell>
          <cell r="AR31">
            <v>171</v>
          </cell>
          <cell r="AS31">
            <v>3</v>
          </cell>
          <cell r="AT31">
            <v>5</v>
          </cell>
          <cell r="AU31">
            <v>0</v>
          </cell>
          <cell r="AV31">
            <v>4514</v>
          </cell>
          <cell r="AW31">
            <v>811</v>
          </cell>
          <cell r="AX31">
            <v>127</v>
          </cell>
          <cell r="AY31">
            <v>0</v>
          </cell>
          <cell r="AZ31">
            <v>491</v>
          </cell>
          <cell r="BA31">
            <v>0</v>
          </cell>
          <cell r="BB31">
            <v>0</v>
          </cell>
          <cell r="BC31">
            <v>365</v>
          </cell>
          <cell r="BD31">
            <v>372620</v>
          </cell>
          <cell r="BE31">
            <v>1</v>
          </cell>
          <cell r="BF31">
            <v>77</v>
          </cell>
          <cell r="BG31">
            <v>0</v>
          </cell>
          <cell r="BH31">
            <v>0</v>
          </cell>
          <cell r="BI31">
            <v>3</v>
          </cell>
          <cell r="BJ31">
            <v>2688</v>
          </cell>
          <cell r="BK31">
            <v>11429000</v>
          </cell>
          <cell r="BL31">
            <v>0</v>
          </cell>
          <cell r="BM31">
            <v>0</v>
          </cell>
          <cell r="BN31">
            <v>0</v>
          </cell>
          <cell r="BO31">
            <v>62</v>
          </cell>
          <cell r="BP31">
            <v>62000</v>
          </cell>
          <cell r="BQ31">
            <v>0</v>
          </cell>
          <cell r="BR31">
            <v>1</v>
          </cell>
          <cell r="BS31">
            <v>57882</v>
          </cell>
          <cell r="BT31">
            <v>41814</v>
          </cell>
          <cell r="BU31">
            <v>0</v>
          </cell>
          <cell r="BV31">
            <v>0</v>
          </cell>
          <cell r="BW31">
            <v>0</v>
          </cell>
          <cell r="BX31">
            <v>99696</v>
          </cell>
          <cell r="BY31">
            <v>1046</v>
          </cell>
          <cell r="BZ31">
            <v>660020</v>
          </cell>
          <cell r="CA31">
            <v>21</v>
          </cell>
          <cell r="CB31">
            <v>7350</v>
          </cell>
          <cell r="CC31">
            <v>12</v>
          </cell>
          <cell r="CD31">
            <v>81400</v>
          </cell>
          <cell r="CE31">
            <v>6</v>
          </cell>
          <cell r="CF31">
            <v>23700</v>
          </cell>
          <cell r="CG31">
            <v>0</v>
          </cell>
          <cell r="CH31">
            <v>0</v>
          </cell>
          <cell r="CI31">
            <v>1085</v>
          </cell>
          <cell r="CJ31">
            <v>772470</v>
          </cell>
          <cell r="CK31">
            <v>8</v>
          </cell>
          <cell r="CL31">
            <v>77130</v>
          </cell>
          <cell r="CM31">
            <v>0</v>
          </cell>
          <cell r="CN31">
            <v>0</v>
          </cell>
          <cell r="CO31">
            <v>172</v>
          </cell>
          <cell r="CP31">
            <v>6598300</v>
          </cell>
          <cell r="CQ31">
            <v>180</v>
          </cell>
          <cell r="CR31">
            <v>6675430</v>
          </cell>
          <cell r="CS31">
            <v>74</v>
          </cell>
          <cell r="CT31">
            <v>2077100</v>
          </cell>
          <cell r="CU31">
            <v>0</v>
          </cell>
          <cell r="CV31">
            <v>0</v>
          </cell>
          <cell r="CW31">
            <v>74</v>
          </cell>
          <cell r="CX31">
            <v>2077100</v>
          </cell>
          <cell r="CY31">
            <v>1339</v>
          </cell>
          <cell r="CZ31">
            <v>9525000</v>
          </cell>
          <cell r="DA31">
            <v>636130</v>
          </cell>
          <cell r="DB31">
            <v>107952630</v>
          </cell>
          <cell r="DC31">
            <v>49238</v>
          </cell>
          <cell r="DD31">
            <v>68272940</v>
          </cell>
          <cell r="DE31">
            <v>12534</v>
          </cell>
          <cell r="DF31">
            <v>37212250</v>
          </cell>
          <cell r="DG31">
            <v>697902</v>
          </cell>
          <cell r="DH31">
            <v>213437820</v>
          </cell>
          <cell r="DI31">
            <v>155329540</v>
          </cell>
          <cell r="DJ31">
            <v>285045</v>
          </cell>
          <cell r="DK31">
            <v>49669220</v>
          </cell>
          <cell r="DL31">
            <v>17990</v>
          </cell>
          <cell r="DM31">
            <v>27040530</v>
          </cell>
          <cell r="DN31">
            <v>198</v>
          </cell>
          <cell r="DO31">
            <v>530500</v>
          </cell>
          <cell r="DP31">
            <v>303233</v>
          </cell>
          <cell r="DQ31">
            <v>77240250</v>
          </cell>
          <cell r="DR31">
            <v>1807212</v>
          </cell>
          <cell r="DS31">
            <v>82673</v>
          </cell>
          <cell r="DT31">
            <v>25705</v>
          </cell>
          <cell r="DU31">
            <v>1915590</v>
          </cell>
          <cell r="DV31">
            <v>28109</v>
          </cell>
          <cell r="DW31">
            <v>188766</v>
          </cell>
          <cell r="DX31">
            <v>1109</v>
          </cell>
          <cell r="DY31">
            <v>46656</v>
          </cell>
          <cell r="DZ31">
            <v>933</v>
          </cell>
          <cell r="EA31">
            <v>6201</v>
          </cell>
          <cell r="EB31">
            <v>1253</v>
          </cell>
          <cell r="EC31">
            <v>8387</v>
          </cell>
          <cell r="ED31">
            <v>2528</v>
          </cell>
          <cell r="EE31">
            <v>5913</v>
          </cell>
          <cell r="EF31">
            <v>134</v>
          </cell>
          <cell r="EG31">
            <v>8575</v>
          </cell>
          <cell r="EH31">
            <v>314</v>
          </cell>
          <cell r="EI31">
            <v>48</v>
          </cell>
          <cell r="EJ31">
            <v>0</v>
          </cell>
          <cell r="EK31">
            <v>362</v>
          </cell>
          <cell r="EL31">
            <v>3775</v>
          </cell>
          <cell r="EM31">
            <v>12162</v>
          </cell>
          <cell r="EN31">
            <v>1387</v>
          </cell>
          <cell r="EO31">
            <v>17324</v>
          </cell>
          <cell r="EP31">
            <v>0</v>
          </cell>
          <cell r="EQ31">
            <v>0</v>
          </cell>
          <cell r="ER31">
            <v>0</v>
          </cell>
          <cell r="ES31">
            <v>0</v>
          </cell>
          <cell r="ET31">
            <v>22514</v>
          </cell>
        </row>
        <row r="32">
          <cell r="A32" t="str">
            <v>0110</v>
          </cell>
          <cell r="B32" t="str">
            <v>3958005</v>
          </cell>
          <cell r="C32">
            <v>25</v>
          </cell>
          <cell r="D32" t="str">
            <v>단양우체국</v>
          </cell>
          <cell r="E32">
            <v>12030</v>
          </cell>
          <cell r="F32">
            <v>4149000</v>
          </cell>
          <cell r="G32">
            <v>155289</v>
          </cell>
          <cell r="H32">
            <v>26806800</v>
          </cell>
          <cell r="I32">
            <v>2691</v>
          </cell>
          <cell r="J32">
            <v>170010</v>
          </cell>
          <cell r="K32">
            <v>30955800</v>
          </cell>
          <cell r="L32">
            <v>2956</v>
          </cell>
          <cell r="M32">
            <v>7764130</v>
          </cell>
          <cell r="N32">
            <v>5989</v>
          </cell>
          <cell r="O32">
            <v>8334090</v>
          </cell>
          <cell r="P32">
            <v>456</v>
          </cell>
          <cell r="Q32">
            <v>9401</v>
          </cell>
          <cell r="R32">
            <v>16098220</v>
          </cell>
          <cell r="S32">
            <v>13</v>
          </cell>
          <cell r="T32">
            <v>32500</v>
          </cell>
          <cell r="U32">
            <v>360</v>
          </cell>
          <cell r="V32">
            <v>541000</v>
          </cell>
          <cell r="W32">
            <v>0</v>
          </cell>
          <cell r="X32">
            <v>373</v>
          </cell>
          <cell r="Y32">
            <v>573500</v>
          </cell>
          <cell r="Z32">
            <v>1406</v>
          </cell>
          <cell r="AA32">
            <v>6562700</v>
          </cell>
          <cell r="AB32">
            <v>734</v>
          </cell>
          <cell r="AC32">
            <v>2494580</v>
          </cell>
          <cell r="AD32">
            <v>9</v>
          </cell>
          <cell r="AE32">
            <v>2149</v>
          </cell>
          <cell r="AF32">
            <v>9057280</v>
          </cell>
          <cell r="AG32">
            <v>16405</v>
          </cell>
          <cell r="AH32">
            <v>18508330</v>
          </cell>
          <cell r="AI32">
            <v>162372</v>
          </cell>
          <cell r="AJ32">
            <v>38176470</v>
          </cell>
          <cell r="AK32">
            <v>3156</v>
          </cell>
          <cell r="AL32">
            <v>181933</v>
          </cell>
          <cell r="AM32">
            <v>56684800</v>
          </cell>
          <cell r="AN32">
            <v>3679</v>
          </cell>
          <cell r="AO32">
            <v>976840</v>
          </cell>
          <cell r="AP32">
            <v>0</v>
          </cell>
          <cell r="AQ32">
            <v>0</v>
          </cell>
          <cell r="AR32">
            <v>324</v>
          </cell>
          <cell r="AS32">
            <v>0</v>
          </cell>
          <cell r="AT32">
            <v>0</v>
          </cell>
          <cell r="AU32">
            <v>0</v>
          </cell>
          <cell r="AV32">
            <v>324</v>
          </cell>
          <cell r="AW32">
            <v>117</v>
          </cell>
          <cell r="AX32">
            <v>59</v>
          </cell>
          <cell r="AY32">
            <v>0</v>
          </cell>
          <cell r="AZ32">
            <v>110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10</v>
          </cell>
          <cell r="BG32">
            <v>0</v>
          </cell>
          <cell r="BH32">
            <v>0</v>
          </cell>
          <cell r="BI32">
            <v>2</v>
          </cell>
          <cell r="BJ32">
            <v>589</v>
          </cell>
          <cell r="BK32">
            <v>2933200</v>
          </cell>
          <cell r="BL32">
            <v>0</v>
          </cell>
          <cell r="BM32">
            <v>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23476</v>
          </cell>
          <cell r="BT32">
            <v>4422</v>
          </cell>
          <cell r="BU32">
            <v>0</v>
          </cell>
          <cell r="BV32">
            <v>0</v>
          </cell>
          <cell r="BW32">
            <v>0</v>
          </cell>
          <cell r="BX32">
            <v>27898</v>
          </cell>
          <cell r="BY32">
            <v>82</v>
          </cell>
          <cell r="BZ32">
            <v>42570</v>
          </cell>
          <cell r="CA32">
            <v>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82</v>
          </cell>
          <cell r="CJ32">
            <v>42570</v>
          </cell>
          <cell r="CK32">
            <v>6</v>
          </cell>
          <cell r="CL32">
            <v>15070</v>
          </cell>
          <cell r="CM32">
            <v>0</v>
          </cell>
          <cell r="CN32">
            <v>0</v>
          </cell>
          <cell r="CO32">
            <v>49</v>
          </cell>
          <cell r="CP32">
            <v>1678700</v>
          </cell>
          <cell r="CQ32">
            <v>55</v>
          </cell>
          <cell r="CR32">
            <v>1693770</v>
          </cell>
          <cell r="CS32">
            <v>10</v>
          </cell>
          <cell r="CT32">
            <v>183600</v>
          </cell>
          <cell r="CU32">
            <v>0</v>
          </cell>
          <cell r="CV32">
            <v>0</v>
          </cell>
          <cell r="CW32">
            <v>10</v>
          </cell>
          <cell r="CX32">
            <v>183600</v>
          </cell>
          <cell r="CY32">
            <v>147</v>
          </cell>
          <cell r="CZ32">
            <v>1919940</v>
          </cell>
          <cell r="DA32">
            <v>170092</v>
          </cell>
          <cell r="DB32">
            <v>30998370</v>
          </cell>
          <cell r="DC32">
            <v>9456</v>
          </cell>
          <cell r="DD32">
            <v>17791990</v>
          </cell>
          <cell r="DE32">
            <v>2532</v>
          </cell>
          <cell r="DF32">
            <v>9814380</v>
          </cell>
          <cell r="DG32">
            <v>182080</v>
          </cell>
          <cell r="DH32">
            <v>58604740</v>
          </cell>
          <cell r="DI32">
            <v>52968710</v>
          </cell>
          <cell r="DJ32">
            <v>92782</v>
          </cell>
          <cell r="DK32">
            <v>14994520</v>
          </cell>
          <cell r="DL32">
            <v>3836</v>
          </cell>
          <cell r="DM32">
            <v>9877880</v>
          </cell>
          <cell r="DN32">
            <v>34</v>
          </cell>
          <cell r="DO32">
            <v>97500</v>
          </cell>
          <cell r="DP32">
            <v>96652</v>
          </cell>
          <cell r="DQ32">
            <v>24969900</v>
          </cell>
          <cell r="DR32">
            <v>552105</v>
          </cell>
          <cell r="DS32">
            <v>15464</v>
          </cell>
          <cell r="DT32">
            <v>4092</v>
          </cell>
          <cell r="DU32">
            <v>571661</v>
          </cell>
          <cell r="DV32">
            <v>763</v>
          </cell>
          <cell r="DW32">
            <v>620656</v>
          </cell>
          <cell r="DX32">
            <v>112</v>
          </cell>
          <cell r="DY32">
            <v>130</v>
          </cell>
          <cell r="DZ32">
            <v>50</v>
          </cell>
          <cell r="EA32">
            <v>1089</v>
          </cell>
          <cell r="EB32">
            <v>50</v>
          </cell>
          <cell r="EC32">
            <v>1189</v>
          </cell>
          <cell r="ED32">
            <v>1014</v>
          </cell>
          <cell r="EE32">
            <v>756</v>
          </cell>
          <cell r="EF32">
            <v>27</v>
          </cell>
          <cell r="EG32">
            <v>1797</v>
          </cell>
          <cell r="EH32">
            <v>14</v>
          </cell>
          <cell r="EI32">
            <v>6</v>
          </cell>
          <cell r="EJ32">
            <v>0</v>
          </cell>
          <cell r="EK32">
            <v>20</v>
          </cell>
          <cell r="EL32">
            <v>1078</v>
          </cell>
          <cell r="EM32">
            <v>1851</v>
          </cell>
          <cell r="EN32">
            <v>77</v>
          </cell>
          <cell r="EO32">
            <v>3006</v>
          </cell>
          <cell r="EP32">
            <v>0</v>
          </cell>
          <cell r="EQ32">
            <v>0</v>
          </cell>
          <cell r="ER32">
            <v>0</v>
          </cell>
          <cell r="ES32">
            <v>0</v>
          </cell>
          <cell r="ET32">
            <v>7243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1.주택의 종류"/>
      <sheetName val="3.아파트건립"/>
      <sheetName val="5.용도지구"/>
      <sheetName val="6.용도지역"/>
      <sheetName val="7.개발제한구역"/>
      <sheetName val="8.공원"/>
      <sheetName val="1.주택현황및보급률"/>
      <sheetName val="6.용도지구"/>
      <sheetName val="7.용도지역"/>
      <sheetName val="8.개발제한구역"/>
      <sheetName val="9.공원"/>
      <sheetName val="16. 무허가 건축물"/>
      <sheetName val="~~8. 기존 무허가건물 정리, 9. 도시환경 정비사업~"/>
      <sheetName val="~~~7. 주택 재개발사업~~~"/>
      <sheetName val="#REF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1.위치"/>
      <sheetName val="1.인구추이"/>
      <sheetName val="2.세대및인구(주민등록)"/>
      <sheetName val="3.읍면동 세대및인구"/>
      <sheetName val="3-1행정구역별세대및인구"/>
      <sheetName val="4.연령(5세계급)및성별인구"/>
      <sheetName val="7.인구동태 "/>
      <sheetName val="8. 혼인상태별 인구(15세이상 인구)"/>
      <sheetName val="9. 교육정도별 인구(6세이상인구)"/>
      <sheetName val="10. 주택점유형태별 가구(일반가구)"/>
      <sheetName val="11. 사용방수별 가구(일반가구)"/>
      <sheetName val="12. 통근.통학 유형별 인구(12세이상)"/>
      <sheetName val="13. 상주(야간).주간인구"/>
      <sheetName val="14. 외국인 국적별 혼인 인구"/>
      <sheetName val="1.산업대분류별사업체"/>
      <sheetName val="2.종사자규모별사업체수"/>
      <sheetName val="3.산업별읍면동별사업체및종사자수"/>
      <sheetName val="1.농가및농가인구"/>
      <sheetName val="2.연령별 농가인구"/>
      <sheetName val="3.경지규모별농가"/>
      <sheetName val="1.광업 및 제조업"/>
      <sheetName val="2.사업체규모별(중분류별) 광업 및 제조업"/>
      <sheetName val="3.제조업 중분류별 사업체수 및 종사자수"/>
      <sheetName val="7.소비자 물가지수"/>
      <sheetName val="3.대기오염"/>
      <sheetName val="18.출판, 인쇄 및 기록매체업현황(산업세분류별)"/>
      <sheetName val="6.관내관공서및주요기관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1.위치"/>
      <sheetName val="2.행정구역"/>
      <sheetName val="3.토지지목별현황"/>
      <sheetName val="4.일기일수"/>
      <sheetName val="5.기상개황"/>
      <sheetName val="6.계절추세"/>
      <sheetName val="7.해안선및도서"/>
      <sheetName val="도서인구현황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1.농가및농가인구"/>
      <sheetName val="2.연령별농가인구"/>
      <sheetName val="3.경지규모별농가"/>
      <sheetName val="4.경지면적"/>
      <sheetName val="5. 농업진흥지역지정"/>
      <sheetName val="6.경지정리현황, 7.수리시설및방조제"/>
      <sheetName val="8.한국농촌공사"/>
      <sheetName val="9.식량작물생산량"/>
      <sheetName val="9-1.미곡"/>
      <sheetName val="9-2.맥류"/>
      <sheetName val="9-3.잡곡"/>
      <sheetName val="9-4.두류"/>
      <sheetName val="9-5.서류"/>
      <sheetName val="10.채소류생산"/>
      <sheetName val="11.특용작물생산량"/>
      <sheetName val="12.인삼재배및생산"/>
      <sheetName val="13.과실류생산량"/>
      <sheetName val="14.추곡수매실적"/>
      <sheetName val="15.하곡수매실적"/>
      <sheetName val="16.정부관리양곡보관창고"/>
      <sheetName val="17.정부양곡가공공장"/>
      <sheetName val="18.농업협동조합"/>
      <sheetName val="18-1.축산업협동조합"/>
      <sheetName val="18-2.산림조합"/>
      <sheetName val="19.농업용기구및기계보유(2005)"/>
      <sheetName val="20.비료공급"/>
      <sheetName val="21.가축사육가구마리(5)"/>
      <sheetName val="22.가축전염병발생(2)"/>
      <sheetName val="22.가축전염병예방주사(2)"/>
      <sheetName val="23.축산물위생관계업소"/>
      <sheetName val="24.도축검사"/>
      <sheetName val="26.배합사료생산(2)"/>
      <sheetName val="28.소유별임야면적"/>
      <sheetName val="29.임상별산림면적"/>
      <sheetName val="30.임상별임목축적"/>
      <sheetName val="31.임산물생산량"/>
      <sheetName val="32.사방사업"/>
      <sheetName val="33.조림"/>
      <sheetName val="34.산림피해"/>
      <sheetName val="35.어가및어가인구"/>
      <sheetName val="36.어선보유"/>
      <sheetName val="37.수산물어획고"/>
      <sheetName val="38.수산물가공품생산고"/>
      <sheetName val="39.수산물계통판매고"/>
      <sheetName val="39.수의사분포(2)"/>
      <sheetName val="40.수산업협동조합"/>
      <sheetName val="41.친환경 농산물 인증현황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4.경지면적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1.위치"/>
      <sheetName val="1.인구추이"/>
      <sheetName val="2.세대및인구(주민등록)"/>
      <sheetName val="3.읍면동 세대및인구"/>
      <sheetName val="3-1행정구역별세대및인구"/>
      <sheetName val="4.연령(5세계급)및성별인구"/>
      <sheetName val="7.인구동태 "/>
      <sheetName val="8. 혼인상태별 인구(15세이상 인구)"/>
      <sheetName val="9. 교육정도별 인구(6세이상인구)"/>
      <sheetName val="10. 주택점유형태별 가구(일반가구)"/>
      <sheetName val="11. 사용방수별 가구(일반가구)"/>
      <sheetName val="12. 통근.통학 유형별 인구(12세이상)"/>
      <sheetName val="13. 상주(야간).주간인구"/>
      <sheetName val="14. 외국인 국적별 혼인 인구"/>
      <sheetName val="1.산업대분류별사업체"/>
      <sheetName val="2.종사자규모별사업체수"/>
      <sheetName val="3.산업별읍면동별사업체및종사자수"/>
      <sheetName val="1.농가및농가인구"/>
      <sheetName val="2.연령별 농가인구"/>
      <sheetName val="3.경지규모별농가"/>
      <sheetName val="1.광업 및 제조업"/>
      <sheetName val="2.사업체규모별(중분류별) 광업 및 제조업"/>
      <sheetName val="3.제조업 중분류별 사업체수 및 종사자수"/>
      <sheetName val="7.소비자 물가지수"/>
      <sheetName val="3.대기오염"/>
      <sheetName val="18.출판, 인쇄 및 기록매체업현황(산업세분류별)"/>
      <sheetName val="6.관내관공서및주요기관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1.인구추이"/>
      <sheetName val="2.세대및인구(주민등록)"/>
      <sheetName val="3.읍면동 세대및인구"/>
      <sheetName val="3-1행정구역별세대및인구"/>
      <sheetName val="4.연령(5세계급)및성별인구"/>
      <sheetName val="5.인구이동"/>
      <sheetName val="5-1.읍면동별인구이동"/>
      <sheetName val="6.주요 국적별 외국인 등록"/>
      <sheetName val="7.인구동태 "/>
      <sheetName val="8. 혼인상태별 인구(15세이상 인구)"/>
      <sheetName val="9. 교육정도별 인구(6세이상인구)"/>
      <sheetName val="10. 주택점유형태별 가구(일반가구)"/>
      <sheetName val="11. 사용방수별 가구(일반가구)"/>
      <sheetName val="12. 통근.통학 유형별 인구(12세이상)"/>
      <sheetName val="13. 상주(야간).주간인구"/>
      <sheetName val="14. 외국인 국적별 혼인 인구"/>
      <sheetName val="7.인구동태"/>
      <sheetName val="6.주요 국적별 외국인 등록현황"/>
      <sheetName val="10. 주택의점유형태별 가구(일반가구)"/>
      <sheetName val="15.외국인과의혼인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1.인구추이"/>
      <sheetName val="2.세대및인구(주민등록)"/>
      <sheetName val="3.읍면동 세대및인구"/>
      <sheetName val="3-1행정구역별세대및인구"/>
      <sheetName val="4.연령(5세계급)및성별인구"/>
      <sheetName val="5.인구이동"/>
      <sheetName val="5-1.읍면동별인구이동"/>
      <sheetName val="6.주요 국적별 외국인 등록"/>
      <sheetName val="7.인구동태 "/>
      <sheetName val="8. 혼인상태별 인구(15세이상 인구)"/>
      <sheetName val="9. 교육정도별 인구(6세이상인구)"/>
      <sheetName val="10. 주택점유형태별 가구(일반가구)"/>
      <sheetName val="11. 사용방수별 가구(일반가구)"/>
      <sheetName val="12. 통근.통학 유형별 인구(12세이상)"/>
      <sheetName val="13. 상주(야간).주간인구"/>
      <sheetName val="14. 외국인 국적별 혼인 인구"/>
      <sheetName val="7.인구동태"/>
      <sheetName val="6.주요 국적별 외국인 등록현황"/>
      <sheetName val="10. 주택의점유형태별 가구(일반가구)"/>
      <sheetName val="15.외국인과의혼인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114"/>
      <sheetName val="3-1-0"/>
      <sheetName val="Sheet2"/>
      <sheetName val="Sheet3"/>
      <sheetName val="Sheet4"/>
      <sheetName val="Sheet5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1.인구추이"/>
      <sheetName val="2.세대및인구(주민등록)"/>
      <sheetName val="3.읍면동 세대및인구"/>
      <sheetName val="3-1행정구역별세대및인구"/>
      <sheetName val="4.연령(5세계급)및성별인구"/>
      <sheetName val="5.인구이동"/>
      <sheetName val="5-1.읍면동별인구이동"/>
      <sheetName val="6.주요 국적별 외국인 등록"/>
      <sheetName val="7.인구동태 "/>
      <sheetName val="8. 혼인상태별 인구(15세이상 인구)"/>
      <sheetName val="9. 교육정도별 인구(6세이상인구)"/>
      <sheetName val="10. 주택점유형태별 가구(일반가구)"/>
      <sheetName val="11. 사용방수별 가구(일반가구)"/>
      <sheetName val="12. 통근.통학 유형별 인구(12세이상)"/>
      <sheetName val="13. 상주(야간).주간인구"/>
      <sheetName val="14. 외국인 국적별 혼인 인구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10원본"/>
      <sheetName val="0110(관서)"/>
      <sheetName val="0110(분석용)"/>
      <sheetName val="Sheet1"/>
      <sheetName val="일반통상"/>
      <sheetName val="보통소포"/>
      <sheetName val="배달"/>
      <sheetName val="증감"/>
      <sheetName val="활동단계별10월"/>
      <sheetName val="세입비"/>
      <sheetName val="활동단계별10월 (2)"/>
      <sheetName val="code"/>
    </sheetNames>
    <sheetDataSet>
      <sheetData sheetId="0">
        <row r="1">
          <cell r="A1" t="str">
            <v>DATE    </v>
          </cell>
          <cell r="B1" t="str">
            <v>POSTCODE</v>
          </cell>
          <cell r="C1" t="str">
            <v>관서순</v>
          </cell>
          <cell r="D1" t="str">
            <v>POSTNAME</v>
          </cell>
          <cell r="E1" t="str">
            <v>일반빠른  </v>
          </cell>
          <cell r="F1" t="str">
            <v>빠른요금  </v>
          </cell>
          <cell r="G1" t="str">
            <v>일반보통  </v>
          </cell>
          <cell r="H1" t="str">
            <v>보통요금  </v>
          </cell>
          <cell r="I1" t="str">
            <v>일반무료  </v>
          </cell>
          <cell r="J1" t="str">
            <v>일반통상  </v>
          </cell>
          <cell r="K1" t="str">
            <v>통상요금  </v>
          </cell>
          <cell r="L1" t="str">
            <v>특수빠른  </v>
          </cell>
          <cell r="M1" t="str">
            <v>빠른요금  </v>
          </cell>
          <cell r="N1" t="str">
            <v>특수보통  </v>
          </cell>
          <cell r="O1" t="str">
            <v>보통요금  </v>
          </cell>
          <cell r="P1" t="str">
            <v>특수무료  </v>
          </cell>
          <cell r="Q1" t="str">
            <v>특수통상  </v>
          </cell>
          <cell r="R1" t="str">
            <v>특수요금  </v>
          </cell>
          <cell r="S1" t="str">
            <v>일소빠른  </v>
          </cell>
          <cell r="T1" t="str">
            <v>빠른요금  </v>
          </cell>
          <cell r="U1" t="str">
            <v>일소보통  </v>
          </cell>
          <cell r="V1" t="str">
            <v>보통요금  </v>
          </cell>
          <cell r="W1" t="str">
            <v>일소무료  </v>
          </cell>
          <cell r="X1" t="str">
            <v>일반소포  </v>
          </cell>
          <cell r="Y1" t="str">
            <v>일소요금  </v>
          </cell>
          <cell r="Z1" t="str">
            <v>등소빠른  </v>
          </cell>
          <cell r="AA1" t="str">
            <v>빠른요금  </v>
          </cell>
          <cell r="AB1" t="str">
            <v>등소보통  </v>
          </cell>
          <cell r="AC1" t="str">
            <v>보통요금  </v>
          </cell>
          <cell r="AD1" t="str">
            <v>등소무료  </v>
          </cell>
          <cell r="AE1" t="str">
            <v>등기소포  </v>
          </cell>
          <cell r="AF1" t="str">
            <v>등소요금  </v>
          </cell>
          <cell r="AG1" t="str">
            <v>국내빠른  </v>
          </cell>
          <cell r="AH1" t="str">
            <v>빠른요금  </v>
          </cell>
          <cell r="AI1" t="str">
            <v>국내보통  </v>
          </cell>
          <cell r="AJ1" t="str">
            <v>보통요금  </v>
          </cell>
          <cell r="AK1" t="str">
            <v>국내무료  </v>
          </cell>
          <cell r="AL1" t="str">
            <v>국내접수  </v>
          </cell>
          <cell r="AM1" t="str">
            <v>국내요금  </v>
          </cell>
          <cell r="AN1" t="str">
            <v>전자우편  </v>
          </cell>
          <cell r="AO1" t="str">
            <v>전자요금  </v>
          </cell>
          <cell r="AP1" t="str">
            <v>군사우편  </v>
          </cell>
          <cell r="AQ1" t="str">
            <v>군사요금  </v>
          </cell>
          <cell r="AR1" t="str">
            <v>통화등기  </v>
          </cell>
          <cell r="AS1" t="str">
            <v>물품등기  </v>
          </cell>
          <cell r="AT1" t="str">
            <v>유가증권  </v>
          </cell>
          <cell r="AU1" t="str">
            <v>특사배달  </v>
          </cell>
          <cell r="AV1" t="str">
            <v>특별송달  </v>
          </cell>
          <cell r="AW1" t="str">
            <v>배달증명  </v>
          </cell>
          <cell r="AX1" t="str">
            <v>팩스전송  </v>
          </cell>
          <cell r="AY1" t="str">
            <v>전자우편  </v>
          </cell>
          <cell r="AZ1" t="str">
            <v>내용증명  </v>
          </cell>
          <cell r="BA1" t="str">
            <v>접수시각  </v>
          </cell>
          <cell r="BB1" t="str">
            <v>대금교환  </v>
          </cell>
          <cell r="BC1" t="str">
            <v>국내특급  </v>
          </cell>
          <cell r="BD1" t="str">
            <v>특급요금  </v>
          </cell>
          <cell r="BE1" t="str">
            <v>우편자루  </v>
          </cell>
          <cell r="BF1" t="str">
            <v>민원우편  </v>
          </cell>
          <cell r="BG1" t="str">
            <v>전신민원  </v>
          </cell>
          <cell r="BH1" t="str">
            <v>특사배달  </v>
          </cell>
          <cell r="BI1" t="str">
            <v>배달증명  </v>
          </cell>
          <cell r="BJ1" t="str">
            <v>방문소포  </v>
          </cell>
          <cell r="BK1" t="str">
            <v>방문요금  </v>
          </cell>
          <cell r="BL1" t="str">
            <v>합장소포  </v>
          </cell>
          <cell r="BM1" t="str">
            <v>접수시각  </v>
          </cell>
          <cell r="BN1" t="str">
            <v>대금교환  </v>
          </cell>
          <cell r="BO1" t="str">
            <v>국내특급  </v>
          </cell>
          <cell r="BP1" t="str">
            <v>특급요금  </v>
          </cell>
          <cell r="BQ1" t="str">
            <v>장정소포  </v>
          </cell>
          <cell r="BR1" t="str">
            <v>물품등기  </v>
          </cell>
          <cell r="BS1" t="str">
            <v>정기간    </v>
          </cell>
          <cell r="BT1" t="str">
            <v>다량우편  </v>
          </cell>
          <cell r="BU1" t="str">
            <v>여유우편  </v>
          </cell>
          <cell r="BV1" t="str">
            <v>서적우편  </v>
          </cell>
          <cell r="BW1" t="str">
            <v>소포우편  </v>
          </cell>
          <cell r="BX1" t="str">
            <v>감액합계  </v>
          </cell>
          <cell r="BY1" t="str">
            <v>일반서장  </v>
          </cell>
          <cell r="BZ1" t="str">
            <v>서장요금  </v>
          </cell>
          <cell r="CA1" t="str">
            <v>일반엽서  </v>
          </cell>
          <cell r="CB1" t="str">
            <v>엽서요금  </v>
          </cell>
          <cell r="CC1" t="str">
            <v>인쇄물    </v>
          </cell>
          <cell r="CD1" t="str">
            <v>인쇄요금  </v>
          </cell>
          <cell r="CE1" t="str">
            <v>소형포장  </v>
          </cell>
          <cell r="CF1" t="str">
            <v>포장요금  </v>
          </cell>
          <cell r="CG1" t="str">
            <v>항공서간  </v>
          </cell>
          <cell r="CH1" t="str">
            <v>서간요금  </v>
          </cell>
          <cell r="CI1" t="str">
            <v>일반통상  </v>
          </cell>
          <cell r="CJ1" t="str">
            <v>통상요금  </v>
          </cell>
          <cell r="CK1" t="str">
            <v>특수등기  </v>
          </cell>
          <cell r="CL1" t="str">
            <v>등기요금  </v>
          </cell>
          <cell r="CM1" t="str">
            <v>기록배달  </v>
          </cell>
          <cell r="CN1" t="str">
            <v>배달요금  </v>
          </cell>
          <cell r="CO1" t="str">
            <v>국제특급  </v>
          </cell>
          <cell r="CP1" t="str">
            <v>특급요금  </v>
          </cell>
          <cell r="CQ1" t="str">
            <v>특수통상  </v>
          </cell>
          <cell r="CR1" t="str">
            <v>통상요금  </v>
          </cell>
          <cell r="CS1" t="str">
            <v>소포보통  </v>
          </cell>
          <cell r="CT1" t="str">
            <v>보통요금  </v>
          </cell>
          <cell r="CU1" t="str">
            <v>보험소포  </v>
          </cell>
          <cell r="CV1" t="str">
            <v>보험요금  </v>
          </cell>
          <cell r="CW1" t="str">
            <v>소포합계  </v>
          </cell>
          <cell r="CX1" t="str">
            <v>합계요금  </v>
          </cell>
          <cell r="CY1" t="str">
            <v>국제총계  </v>
          </cell>
          <cell r="CZ1" t="str">
            <v>총계요금  </v>
          </cell>
          <cell r="DA1" t="str">
            <v>통상총계  </v>
          </cell>
          <cell r="DB1" t="str">
            <v>통상요금  </v>
          </cell>
          <cell r="DC1" t="str">
            <v>특수총계  </v>
          </cell>
          <cell r="DD1" t="str">
            <v>특수요금  </v>
          </cell>
          <cell r="DE1" t="str">
            <v>소포총계  </v>
          </cell>
          <cell r="DF1" t="str">
            <v>소포요금  </v>
          </cell>
          <cell r="DG1" t="str">
            <v>접수총계  </v>
          </cell>
          <cell r="DH1" t="str">
            <v>총계요금  </v>
          </cell>
          <cell r="DI1" t="str">
            <v>우편세입  </v>
          </cell>
          <cell r="DJ1" t="str">
            <v>별후일반  </v>
          </cell>
          <cell r="DK1" t="str">
            <v>일반요금  </v>
          </cell>
          <cell r="DL1" t="str">
            <v>별후특수  </v>
          </cell>
          <cell r="DM1" t="str">
            <v>특수요금  </v>
          </cell>
          <cell r="DN1" t="str">
            <v>별후소포  </v>
          </cell>
          <cell r="DO1" t="str">
            <v>소포요금  </v>
          </cell>
          <cell r="DP1" t="str">
            <v>별후합계  </v>
          </cell>
          <cell r="DQ1" t="str">
            <v>합계요금  </v>
          </cell>
          <cell r="DR1" t="str">
            <v>일반배달  </v>
          </cell>
          <cell r="DS1" t="str">
            <v>특수배달  </v>
          </cell>
          <cell r="DT1" t="str">
            <v>소포배달  </v>
          </cell>
          <cell r="DU1" t="str">
            <v>배달합계  </v>
          </cell>
          <cell r="DV1" t="str">
            <v>사서함    </v>
          </cell>
          <cell r="DW1" t="str">
            <v>시외배달  </v>
          </cell>
          <cell r="DX1" t="str">
            <v>국제우편  </v>
          </cell>
          <cell r="DY1" t="str">
            <v>수취인    </v>
          </cell>
          <cell r="DZ1" t="str">
            <v>일반재배  </v>
          </cell>
          <cell r="EA1" t="str">
            <v>특수재배  </v>
          </cell>
          <cell r="EB1" t="str">
            <v>소포재배  </v>
          </cell>
          <cell r="EC1" t="str">
            <v>재배합계  </v>
          </cell>
          <cell r="ED1" t="str">
            <v>일반반환  </v>
          </cell>
          <cell r="EE1" t="str">
            <v>특수반환  </v>
          </cell>
          <cell r="EF1" t="str">
            <v>소포반환  </v>
          </cell>
          <cell r="EG1" t="str">
            <v>반환합계  </v>
          </cell>
          <cell r="EH1" t="str">
            <v>일반불능  </v>
          </cell>
          <cell r="EI1" t="str">
            <v>특수불능  </v>
          </cell>
          <cell r="EJ1" t="str">
            <v>소포불능  </v>
          </cell>
          <cell r="EK1" t="str">
            <v>불능합계  </v>
          </cell>
          <cell r="EL1" t="str">
            <v>일반지환  </v>
          </cell>
          <cell r="EM1" t="str">
            <v>특수지환  </v>
          </cell>
          <cell r="EN1" t="str">
            <v>소포지환  </v>
          </cell>
          <cell r="EO1" t="str">
            <v>지환합계  </v>
          </cell>
          <cell r="EP1" t="str">
            <v>중계일반  </v>
          </cell>
          <cell r="EQ1" t="str">
            <v>중계특수  </v>
          </cell>
          <cell r="ER1" t="str">
            <v>중계소포  </v>
          </cell>
          <cell r="ES1" t="str">
            <v>중계합계  </v>
          </cell>
          <cell r="ET1" t="str">
            <v>도착자루  </v>
          </cell>
        </row>
        <row r="2">
          <cell r="A2" t="str">
            <v>0110</v>
          </cell>
          <cell r="B2" t="str">
            <v>3000104</v>
          </cell>
          <cell r="C2">
            <v>1</v>
          </cell>
          <cell r="D2" t="str">
            <v>대전우체국</v>
          </cell>
          <cell r="E2">
            <v>19349</v>
          </cell>
          <cell r="F2">
            <v>7127650</v>
          </cell>
          <cell r="G2">
            <v>1662443</v>
          </cell>
          <cell r="H2">
            <v>272468960</v>
          </cell>
          <cell r="I2">
            <v>1030</v>
          </cell>
          <cell r="J2">
            <v>1682822</v>
          </cell>
          <cell r="K2">
            <v>279596610</v>
          </cell>
          <cell r="L2">
            <v>27302</v>
          </cell>
          <cell r="M2">
            <v>41544890</v>
          </cell>
          <cell r="N2">
            <v>45657</v>
          </cell>
          <cell r="O2">
            <v>62000900</v>
          </cell>
          <cell r="P2">
            <v>4719</v>
          </cell>
          <cell r="Q2">
            <v>77678</v>
          </cell>
          <cell r="R2">
            <v>103545790</v>
          </cell>
          <cell r="S2">
            <v>136</v>
          </cell>
          <cell r="T2">
            <v>464000</v>
          </cell>
          <cell r="U2">
            <v>1936</v>
          </cell>
          <cell r="V2">
            <v>3215500</v>
          </cell>
          <cell r="W2">
            <v>0</v>
          </cell>
          <cell r="X2">
            <v>2072</v>
          </cell>
          <cell r="Y2">
            <v>3679500</v>
          </cell>
          <cell r="Z2">
            <v>10268</v>
          </cell>
          <cell r="AA2">
            <v>29053800</v>
          </cell>
          <cell r="AB2">
            <v>5542</v>
          </cell>
          <cell r="AC2">
            <v>14516500</v>
          </cell>
          <cell r="AD2">
            <v>93</v>
          </cell>
          <cell r="AE2">
            <v>15903</v>
          </cell>
          <cell r="AF2">
            <v>43570300</v>
          </cell>
          <cell r="AG2">
            <v>57055</v>
          </cell>
          <cell r="AH2">
            <v>78190340</v>
          </cell>
          <cell r="AI2">
            <v>1715578</v>
          </cell>
          <cell r="AJ2">
            <v>352201860</v>
          </cell>
          <cell r="AK2">
            <v>5842</v>
          </cell>
          <cell r="AL2">
            <v>1778475</v>
          </cell>
          <cell r="AM2">
            <v>430392200</v>
          </cell>
          <cell r="AN2">
            <v>11290</v>
          </cell>
          <cell r="AO2">
            <v>2251040</v>
          </cell>
          <cell r="AP2">
            <v>0</v>
          </cell>
          <cell r="AQ2">
            <v>0</v>
          </cell>
          <cell r="AR2">
            <v>84</v>
          </cell>
          <cell r="AS2">
            <v>7</v>
          </cell>
          <cell r="AT2">
            <v>4</v>
          </cell>
          <cell r="AU2">
            <v>0</v>
          </cell>
          <cell r="AV2">
            <v>0</v>
          </cell>
          <cell r="AW2">
            <v>1138</v>
          </cell>
          <cell r="AX2">
            <v>226</v>
          </cell>
          <cell r="AY2">
            <v>0</v>
          </cell>
          <cell r="AZ2">
            <v>3455</v>
          </cell>
          <cell r="BA2">
            <v>0</v>
          </cell>
          <cell r="BB2">
            <v>1</v>
          </cell>
          <cell r="BC2">
            <v>1752</v>
          </cell>
          <cell r="BD2">
            <v>1752000</v>
          </cell>
          <cell r="BE2">
            <v>0</v>
          </cell>
          <cell r="BF2">
            <v>87</v>
          </cell>
          <cell r="BG2">
            <v>0</v>
          </cell>
          <cell r="BH2">
            <v>0</v>
          </cell>
          <cell r="BI2">
            <v>5</v>
          </cell>
          <cell r="BJ2">
            <v>7983</v>
          </cell>
          <cell r="BK2">
            <v>20108700</v>
          </cell>
          <cell r="BL2">
            <v>0</v>
          </cell>
          <cell r="BM2">
            <v>0</v>
          </cell>
          <cell r="BN2">
            <v>5</v>
          </cell>
          <cell r="BO2">
            <v>290</v>
          </cell>
          <cell r="BP2">
            <v>290000</v>
          </cell>
          <cell r="BQ2">
            <v>0</v>
          </cell>
          <cell r="BR2">
            <v>0</v>
          </cell>
          <cell r="BS2">
            <v>136769</v>
          </cell>
          <cell r="BT2">
            <v>764580</v>
          </cell>
          <cell r="BU2">
            <v>0</v>
          </cell>
          <cell r="BV2">
            <v>3037</v>
          </cell>
          <cell r="BW2">
            <v>0</v>
          </cell>
          <cell r="BX2">
            <v>904386</v>
          </cell>
          <cell r="BY2">
            <v>1499</v>
          </cell>
          <cell r="BZ2">
            <v>975240</v>
          </cell>
          <cell r="CA2">
            <v>93</v>
          </cell>
          <cell r="CB2">
            <v>32550</v>
          </cell>
          <cell r="CC2">
            <v>26</v>
          </cell>
          <cell r="CD2">
            <v>172900</v>
          </cell>
          <cell r="CE2">
            <v>4</v>
          </cell>
          <cell r="CF2">
            <v>23900</v>
          </cell>
          <cell r="CG2">
            <v>5</v>
          </cell>
          <cell r="CH2">
            <v>2000</v>
          </cell>
          <cell r="CI2">
            <v>1627</v>
          </cell>
          <cell r="CJ2">
            <v>1206590</v>
          </cell>
          <cell r="CK2">
            <v>127</v>
          </cell>
          <cell r="CL2">
            <v>600060</v>
          </cell>
          <cell r="CM2">
            <v>0</v>
          </cell>
          <cell r="CN2">
            <v>0</v>
          </cell>
          <cell r="CO2">
            <v>681</v>
          </cell>
          <cell r="CP2">
            <v>28933700</v>
          </cell>
          <cell r="CQ2">
            <v>808</v>
          </cell>
          <cell r="CR2">
            <v>29533760</v>
          </cell>
          <cell r="CS2">
            <v>388</v>
          </cell>
          <cell r="CT2">
            <v>10656200</v>
          </cell>
          <cell r="CU2">
            <v>44</v>
          </cell>
          <cell r="CV2">
            <v>1553900</v>
          </cell>
          <cell r="CW2">
            <v>432</v>
          </cell>
          <cell r="CX2">
            <v>12210100</v>
          </cell>
          <cell r="CY2">
            <v>2867</v>
          </cell>
          <cell r="CZ2">
            <v>42950450</v>
          </cell>
          <cell r="DA2">
            <v>1684449</v>
          </cell>
          <cell r="DB2">
            <v>280803200</v>
          </cell>
          <cell r="DC2">
            <v>78486</v>
          </cell>
          <cell r="DD2">
            <v>133079550</v>
          </cell>
          <cell r="DE2">
            <v>18407</v>
          </cell>
          <cell r="DF2">
            <v>59459900</v>
          </cell>
          <cell r="DG2">
            <v>1781342</v>
          </cell>
          <cell r="DH2">
            <v>473342650</v>
          </cell>
          <cell r="DI2">
            <v>470013490</v>
          </cell>
          <cell r="DJ2">
            <v>1335502</v>
          </cell>
          <cell r="DK2">
            <v>218545030</v>
          </cell>
          <cell r="DL2">
            <v>10958</v>
          </cell>
          <cell r="DM2">
            <v>16786480</v>
          </cell>
          <cell r="DN2">
            <v>2783</v>
          </cell>
          <cell r="DO2">
            <v>5631000</v>
          </cell>
          <cell r="DP2">
            <v>1349243</v>
          </cell>
          <cell r="DQ2">
            <v>240962510</v>
          </cell>
          <cell r="DR2">
            <v>2452632</v>
          </cell>
          <cell r="DS2">
            <v>101078</v>
          </cell>
          <cell r="DT2">
            <v>17691</v>
          </cell>
          <cell r="DU2">
            <v>2571401</v>
          </cell>
          <cell r="DV2">
            <v>73454</v>
          </cell>
          <cell r="DW2">
            <v>98123</v>
          </cell>
          <cell r="DX2">
            <v>3749</v>
          </cell>
          <cell r="DY2">
            <v>2684</v>
          </cell>
          <cell r="DZ2">
            <v>2153</v>
          </cell>
          <cell r="EA2">
            <v>7927</v>
          </cell>
          <cell r="EB2">
            <v>569</v>
          </cell>
          <cell r="EC2">
            <v>10649</v>
          </cell>
          <cell r="ED2">
            <v>31816</v>
          </cell>
          <cell r="EE2">
            <v>10500</v>
          </cell>
          <cell r="EF2">
            <v>465</v>
          </cell>
          <cell r="EG2">
            <v>42781</v>
          </cell>
          <cell r="EH2">
            <v>196</v>
          </cell>
          <cell r="EI2">
            <v>330</v>
          </cell>
          <cell r="EJ2">
            <v>0</v>
          </cell>
          <cell r="EK2">
            <v>526</v>
          </cell>
          <cell r="EL2">
            <v>34165</v>
          </cell>
          <cell r="EM2">
            <v>18757</v>
          </cell>
          <cell r="EN2">
            <v>1034</v>
          </cell>
          <cell r="EO2">
            <v>53956</v>
          </cell>
          <cell r="EP2">
            <v>0</v>
          </cell>
          <cell r="EQ2">
            <v>0</v>
          </cell>
          <cell r="ER2">
            <v>0</v>
          </cell>
          <cell r="ES2">
            <v>0</v>
          </cell>
          <cell r="ET2">
            <v>17942</v>
          </cell>
        </row>
        <row r="3">
          <cell r="A3" t="str">
            <v>0110</v>
          </cell>
          <cell r="B3" t="str">
            <v>3011204</v>
          </cell>
          <cell r="C3">
            <v>2</v>
          </cell>
          <cell r="D3" t="str">
            <v>서대전우체국</v>
          </cell>
          <cell r="E3">
            <v>73609</v>
          </cell>
          <cell r="F3">
            <v>25068340</v>
          </cell>
          <cell r="G3">
            <v>1986963</v>
          </cell>
          <cell r="H3">
            <v>329655600</v>
          </cell>
          <cell r="I3">
            <v>2677</v>
          </cell>
          <cell r="J3">
            <v>2063249</v>
          </cell>
          <cell r="K3">
            <v>354723940</v>
          </cell>
          <cell r="L3">
            <v>32525</v>
          </cell>
          <cell r="M3">
            <v>43443070</v>
          </cell>
          <cell r="N3">
            <v>116613</v>
          </cell>
          <cell r="O3">
            <v>141974770</v>
          </cell>
          <cell r="P3">
            <v>6424</v>
          </cell>
          <cell r="Q3">
            <v>155562</v>
          </cell>
          <cell r="R3">
            <v>185417840</v>
          </cell>
          <cell r="S3">
            <v>27</v>
          </cell>
          <cell r="T3">
            <v>68500</v>
          </cell>
          <cell r="U3">
            <v>4315</v>
          </cell>
          <cell r="V3">
            <v>6720000</v>
          </cell>
          <cell r="W3">
            <v>0</v>
          </cell>
          <cell r="X3">
            <v>4342</v>
          </cell>
          <cell r="Y3">
            <v>6788500</v>
          </cell>
          <cell r="Z3">
            <v>8669</v>
          </cell>
          <cell r="AA3">
            <v>30675670</v>
          </cell>
          <cell r="AB3">
            <v>5618</v>
          </cell>
          <cell r="AC3">
            <v>14409750</v>
          </cell>
          <cell r="AD3">
            <v>146</v>
          </cell>
          <cell r="AE3">
            <v>14433</v>
          </cell>
          <cell r="AF3">
            <v>45085420</v>
          </cell>
          <cell r="AG3">
            <v>114830</v>
          </cell>
          <cell r="AH3">
            <v>99255580</v>
          </cell>
          <cell r="AI3">
            <v>2113509</v>
          </cell>
          <cell r="AJ3">
            <v>492760120</v>
          </cell>
          <cell r="AK3">
            <v>9247</v>
          </cell>
          <cell r="AL3">
            <v>2237586</v>
          </cell>
          <cell r="AM3">
            <v>592015700</v>
          </cell>
          <cell r="AN3">
            <v>37813</v>
          </cell>
          <cell r="AO3">
            <v>22013580</v>
          </cell>
          <cell r="AP3">
            <v>299</v>
          </cell>
          <cell r="AQ3">
            <v>25410</v>
          </cell>
          <cell r="AR3">
            <v>54</v>
          </cell>
          <cell r="AS3">
            <v>16</v>
          </cell>
          <cell r="AT3">
            <v>22</v>
          </cell>
          <cell r="AU3">
            <v>0</v>
          </cell>
          <cell r="AV3">
            <v>539</v>
          </cell>
          <cell r="AW3">
            <v>996</v>
          </cell>
          <cell r="AX3">
            <v>117</v>
          </cell>
          <cell r="AY3">
            <v>0</v>
          </cell>
          <cell r="AZ3">
            <v>2044</v>
          </cell>
          <cell r="BA3">
            <v>0</v>
          </cell>
          <cell r="BB3">
            <v>0</v>
          </cell>
          <cell r="BC3">
            <v>1646</v>
          </cell>
          <cell r="BD3">
            <v>1646000</v>
          </cell>
          <cell r="BE3">
            <v>0</v>
          </cell>
          <cell r="BF3">
            <v>430</v>
          </cell>
          <cell r="BG3">
            <v>0</v>
          </cell>
          <cell r="BH3">
            <v>0</v>
          </cell>
          <cell r="BI3">
            <v>0</v>
          </cell>
          <cell r="BJ3">
            <v>5648</v>
          </cell>
          <cell r="BK3">
            <v>19470300</v>
          </cell>
          <cell r="BL3">
            <v>0</v>
          </cell>
          <cell r="BM3">
            <v>0</v>
          </cell>
          <cell r="BN3">
            <v>0</v>
          </cell>
          <cell r="BO3">
            <v>321</v>
          </cell>
          <cell r="BP3">
            <v>321000</v>
          </cell>
          <cell r="BQ3">
            <v>0</v>
          </cell>
          <cell r="BR3">
            <v>4</v>
          </cell>
          <cell r="BS3">
            <v>176843</v>
          </cell>
          <cell r="BT3">
            <v>235943</v>
          </cell>
          <cell r="BU3">
            <v>74666</v>
          </cell>
          <cell r="BV3">
            <v>4024</v>
          </cell>
          <cell r="BW3">
            <v>0</v>
          </cell>
          <cell r="BX3">
            <v>491476</v>
          </cell>
          <cell r="BY3">
            <v>1353</v>
          </cell>
          <cell r="BZ3">
            <v>1999180</v>
          </cell>
          <cell r="CA3">
            <v>29</v>
          </cell>
          <cell r="CB3">
            <v>10150</v>
          </cell>
          <cell r="CC3">
            <v>36</v>
          </cell>
          <cell r="CD3">
            <v>206900</v>
          </cell>
          <cell r="CE3">
            <v>16</v>
          </cell>
          <cell r="CF3">
            <v>73100</v>
          </cell>
          <cell r="CG3">
            <v>0</v>
          </cell>
          <cell r="CH3">
            <v>0</v>
          </cell>
          <cell r="CI3">
            <v>1434</v>
          </cell>
          <cell r="CJ3">
            <v>2289330</v>
          </cell>
          <cell r="CK3">
            <v>51</v>
          </cell>
          <cell r="CL3">
            <v>214290</v>
          </cell>
          <cell r="CM3">
            <v>0</v>
          </cell>
          <cell r="CN3">
            <v>0</v>
          </cell>
          <cell r="CO3">
            <v>732</v>
          </cell>
          <cell r="CP3">
            <v>31469640</v>
          </cell>
          <cell r="CQ3">
            <v>783</v>
          </cell>
          <cell r="CR3">
            <v>31683930</v>
          </cell>
          <cell r="CS3">
            <v>249</v>
          </cell>
          <cell r="CT3">
            <v>6466200</v>
          </cell>
          <cell r="CU3">
            <v>30</v>
          </cell>
          <cell r="CV3">
            <v>1103500</v>
          </cell>
          <cell r="CW3">
            <v>279</v>
          </cell>
          <cell r="CX3">
            <v>7569700</v>
          </cell>
          <cell r="CY3">
            <v>2496</v>
          </cell>
          <cell r="CZ3">
            <v>41542960</v>
          </cell>
          <cell r="DA3">
            <v>2064683</v>
          </cell>
          <cell r="DB3">
            <v>357013270</v>
          </cell>
          <cell r="DC3">
            <v>156345</v>
          </cell>
          <cell r="DD3">
            <v>217101770</v>
          </cell>
          <cell r="DE3">
            <v>19054</v>
          </cell>
          <cell r="DF3">
            <v>59443620</v>
          </cell>
          <cell r="DG3">
            <v>2240082</v>
          </cell>
          <cell r="DH3">
            <v>633558660</v>
          </cell>
          <cell r="DI3">
            <v>575121620</v>
          </cell>
          <cell r="DJ3">
            <v>966752</v>
          </cell>
          <cell r="DK3">
            <v>168280980</v>
          </cell>
          <cell r="DL3">
            <v>50339</v>
          </cell>
          <cell r="DM3">
            <v>59639060</v>
          </cell>
          <cell r="DN3">
            <v>3650</v>
          </cell>
          <cell r="DO3">
            <v>12253990</v>
          </cell>
          <cell r="DP3">
            <v>1020741</v>
          </cell>
          <cell r="DQ3">
            <v>240174030</v>
          </cell>
          <cell r="DR3">
            <v>3401566</v>
          </cell>
          <cell r="DS3">
            <v>134532</v>
          </cell>
          <cell r="DT3">
            <v>35834</v>
          </cell>
          <cell r="DU3">
            <v>3571932</v>
          </cell>
          <cell r="DV3">
            <v>51658</v>
          </cell>
          <cell r="DW3">
            <v>63091</v>
          </cell>
          <cell r="DX3">
            <v>2467</v>
          </cell>
          <cell r="DY3">
            <v>2362</v>
          </cell>
          <cell r="DZ3">
            <v>2386</v>
          </cell>
          <cell r="EA3">
            <v>10024</v>
          </cell>
          <cell r="EB3">
            <v>1020</v>
          </cell>
          <cell r="EC3">
            <v>13430</v>
          </cell>
          <cell r="ED3">
            <v>45333</v>
          </cell>
          <cell r="EE3">
            <v>8843</v>
          </cell>
          <cell r="EF3">
            <v>503</v>
          </cell>
          <cell r="EG3">
            <v>54679</v>
          </cell>
          <cell r="EH3">
            <v>140</v>
          </cell>
          <cell r="EI3">
            <v>378</v>
          </cell>
          <cell r="EJ3">
            <v>3</v>
          </cell>
          <cell r="EK3">
            <v>521</v>
          </cell>
          <cell r="EL3">
            <v>47859</v>
          </cell>
          <cell r="EM3">
            <v>19245</v>
          </cell>
          <cell r="EN3">
            <v>1526</v>
          </cell>
          <cell r="EO3">
            <v>68630</v>
          </cell>
          <cell r="EP3">
            <v>0</v>
          </cell>
          <cell r="EQ3">
            <v>0</v>
          </cell>
          <cell r="ER3">
            <v>0</v>
          </cell>
          <cell r="ES3">
            <v>0</v>
          </cell>
          <cell r="ET3">
            <v>35756</v>
          </cell>
        </row>
        <row r="4">
          <cell r="A4" t="str">
            <v>0110</v>
          </cell>
          <cell r="B4" t="str">
            <v>3053014</v>
          </cell>
          <cell r="C4">
            <v>3</v>
          </cell>
          <cell r="D4" t="str">
            <v>대전유성</v>
          </cell>
          <cell r="E4">
            <v>33363</v>
          </cell>
          <cell r="F4">
            <v>14925010</v>
          </cell>
          <cell r="G4">
            <v>1585462</v>
          </cell>
          <cell r="H4">
            <v>296320500</v>
          </cell>
          <cell r="I4">
            <v>45</v>
          </cell>
          <cell r="J4">
            <v>1618870</v>
          </cell>
          <cell r="K4">
            <v>311245510</v>
          </cell>
          <cell r="L4">
            <v>79228</v>
          </cell>
          <cell r="M4">
            <v>124425860</v>
          </cell>
          <cell r="N4">
            <v>219807</v>
          </cell>
          <cell r="O4">
            <v>323068340</v>
          </cell>
          <cell r="P4">
            <v>8576</v>
          </cell>
          <cell r="Q4">
            <v>307611</v>
          </cell>
          <cell r="R4">
            <v>447494200</v>
          </cell>
          <cell r="S4">
            <v>108</v>
          </cell>
          <cell r="T4">
            <v>277220</v>
          </cell>
          <cell r="U4">
            <v>5264</v>
          </cell>
          <cell r="V4">
            <v>8555100</v>
          </cell>
          <cell r="W4">
            <v>15</v>
          </cell>
          <cell r="X4">
            <v>5387</v>
          </cell>
          <cell r="Y4">
            <v>8832320</v>
          </cell>
          <cell r="Z4">
            <v>20006</v>
          </cell>
          <cell r="AA4">
            <v>68374850</v>
          </cell>
          <cell r="AB4">
            <v>10150</v>
          </cell>
          <cell r="AC4">
            <v>27053090</v>
          </cell>
          <cell r="AD4">
            <v>282</v>
          </cell>
          <cell r="AE4">
            <v>30438</v>
          </cell>
          <cell r="AF4">
            <v>95427940</v>
          </cell>
          <cell r="AG4">
            <v>132705</v>
          </cell>
          <cell r="AH4">
            <v>208002940</v>
          </cell>
          <cell r="AI4">
            <v>1820683</v>
          </cell>
          <cell r="AJ4">
            <v>654997030</v>
          </cell>
          <cell r="AK4">
            <v>8918</v>
          </cell>
          <cell r="AL4">
            <v>1962306</v>
          </cell>
          <cell r="AM4">
            <v>862999970</v>
          </cell>
          <cell r="AN4">
            <v>28215</v>
          </cell>
          <cell r="AO4">
            <v>7363800</v>
          </cell>
          <cell r="AP4">
            <v>5801</v>
          </cell>
          <cell r="AQ4">
            <v>493080</v>
          </cell>
          <cell r="AR4">
            <v>264</v>
          </cell>
          <cell r="AS4">
            <v>17</v>
          </cell>
          <cell r="AT4">
            <v>15</v>
          </cell>
          <cell r="AU4">
            <v>0</v>
          </cell>
          <cell r="AV4">
            <v>53036</v>
          </cell>
          <cell r="AW4">
            <v>1890</v>
          </cell>
          <cell r="AX4">
            <v>24</v>
          </cell>
          <cell r="AY4">
            <v>0</v>
          </cell>
          <cell r="AZ4">
            <v>4954</v>
          </cell>
          <cell r="BA4">
            <v>0</v>
          </cell>
          <cell r="BB4">
            <v>0</v>
          </cell>
          <cell r="BC4">
            <v>4309</v>
          </cell>
          <cell r="BD4">
            <v>4309000</v>
          </cell>
          <cell r="BE4">
            <v>0</v>
          </cell>
          <cell r="BF4">
            <v>507</v>
          </cell>
          <cell r="BG4">
            <v>0</v>
          </cell>
          <cell r="BH4">
            <v>0</v>
          </cell>
          <cell r="BI4">
            <v>16</v>
          </cell>
          <cell r="BJ4">
            <v>11898</v>
          </cell>
          <cell r="BK4">
            <v>36390530</v>
          </cell>
          <cell r="BL4">
            <v>1</v>
          </cell>
          <cell r="BM4">
            <v>0</v>
          </cell>
          <cell r="BN4">
            <v>0</v>
          </cell>
          <cell r="BO4">
            <v>579</v>
          </cell>
          <cell r="BP4">
            <v>579000</v>
          </cell>
          <cell r="BQ4">
            <v>0</v>
          </cell>
          <cell r="BR4">
            <v>0</v>
          </cell>
          <cell r="BS4">
            <v>113033</v>
          </cell>
          <cell r="BT4">
            <v>204559</v>
          </cell>
          <cell r="BU4">
            <v>0</v>
          </cell>
          <cell r="BV4">
            <v>11456</v>
          </cell>
          <cell r="BW4">
            <v>7</v>
          </cell>
          <cell r="BX4">
            <v>329055</v>
          </cell>
          <cell r="BY4">
            <v>4185</v>
          </cell>
          <cell r="BZ4">
            <v>4693460</v>
          </cell>
          <cell r="CA4">
            <v>329</v>
          </cell>
          <cell r="CB4">
            <v>115150</v>
          </cell>
          <cell r="CC4">
            <v>3510</v>
          </cell>
          <cell r="CD4">
            <v>4838250</v>
          </cell>
          <cell r="CE4">
            <v>51</v>
          </cell>
          <cell r="CF4">
            <v>404600</v>
          </cell>
          <cell r="CG4">
            <v>25</v>
          </cell>
          <cell r="CH4">
            <v>10000</v>
          </cell>
          <cell r="CI4">
            <v>8100</v>
          </cell>
          <cell r="CJ4">
            <v>10061460</v>
          </cell>
          <cell r="CK4">
            <v>570</v>
          </cell>
          <cell r="CL4">
            <v>2055260</v>
          </cell>
          <cell r="CM4">
            <v>0</v>
          </cell>
          <cell r="CN4">
            <v>0</v>
          </cell>
          <cell r="CO4">
            <v>1766</v>
          </cell>
          <cell r="CP4">
            <v>64281150</v>
          </cell>
          <cell r="CQ4">
            <v>2336</v>
          </cell>
          <cell r="CR4">
            <v>66336410</v>
          </cell>
          <cell r="CS4">
            <v>888</v>
          </cell>
          <cell r="CT4">
            <v>24927600</v>
          </cell>
          <cell r="CU4">
            <v>344</v>
          </cell>
          <cell r="CV4">
            <v>11696000</v>
          </cell>
          <cell r="CW4">
            <v>1232</v>
          </cell>
          <cell r="CX4">
            <v>36623600</v>
          </cell>
          <cell r="CY4">
            <v>11668</v>
          </cell>
          <cell r="CZ4">
            <v>113021470</v>
          </cell>
          <cell r="DA4">
            <v>1626970</v>
          </cell>
          <cell r="DB4">
            <v>321306970</v>
          </cell>
          <cell r="DC4">
            <v>309947</v>
          </cell>
          <cell r="DD4">
            <v>513830610</v>
          </cell>
          <cell r="DE4">
            <v>37057</v>
          </cell>
          <cell r="DF4">
            <v>140883860</v>
          </cell>
          <cell r="DG4">
            <v>1973974</v>
          </cell>
          <cell r="DH4">
            <v>976021440</v>
          </cell>
          <cell r="DI4">
            <v>941521440</v>
          </cell>
          <cell r="DJ4">
            <v>1199997</v>
          </cell>
          <cell r="DK4">
            <v>249788700</v>
          </cell>
          <cell r="DL4">
            <v>133142</v>
          </cell>
          <cell r="DM4">
            <v>221774630</v>
          </cell>
          <cell r="DN4">
            <v>6400</v>
          </cell>
          <cell r="DO4">
            <v>36008090</v>
          </cell>
          <cell r="DP4">
            <v>1339539</v>
          </cell>
          <cell r="DQ4">
            <v>507571420</v>
          </cell>
          <cell r="DR4">
            <v>6833907</v>
          </cell>
          <cell r="DS4">
            <v>271341</v>
          </cell>
          <cell r="DT4">
            <v>48813</v>
          </cell>
          <cell r="DU4">
            <v>7154061</v>
          </cell>
          <cell r="DV4">
            <v>531606</v>
          </cell>
          <cell r="DW4">
            <v>945742</v>
          </cell>
          <cell r="DX4">
            <v>39630</v>
          </cell>
          <cell r="DY4">
            <v>7004</v>
          </cell>
          <cell r="DZ4">
            <v>947</v>
          </cell>
          <cell r="EA4">
            <v>99768</v>
          </cell>
          <cell r="EB4">
            <v>11105</v>
          </cell>
          <cell r="EC4">
            <v>111820</v>
          </cell>
          <cell r="ED4">
            <v>40349</v>
          </cell>
          <cell r="EE4">
            <v>14955</v>
          </cell>
          <cell r="EF4">
            <v>11468</v>
          </cell>
          <cell r="EG4">
            <v>66772</v>
          </cell>
          <cell r="EH4">
            <v>728</v>
          </cell>
          <cell r="EI4">
            <v>1060</v>
          </cell>
          <cell r="EJ4">
            <v>0</v>
          </cell>
          <cell r="EK4">
            <v>1788</v>
          </cell>
          <cell r="EL4">
            <v>42024</v>
          </cell>
          <cell r="EM4">
            <v>115783</v>
          </cell>
          <cell r="EN4">
            <v>22573</v>
          </cell>
          <cell r="EO4">
            <v>180380</v>
          </cell>
          <cell r="EP4">
            <v>0</v>
          </cell>
          <cell r="EQ4">
            <v>0</v>
          </cell>
          <cell r="ER4">
            <v>0</v>
          </cell>
          <cell r="ES4">
            <v>0</v>
          </cell>
          <cell r="ET4">
            <v>18878</v>
          </cell>
        </row>
        <row r="5">
          <cell r="A5" t="str">
            <v>0110</v>
          </cell>
          <cell r="B5" t="str">
            <v>3062204</v>
          </cell>
          <cell r="C5">
            <v>4</v>
          </cell>
          <cell r="D5" t="str">
            <v>대전대덕</v>
          </cell>
          <cell r="E5">
            <v>18562</v>
          </cell>
          <cell r="F5">
            <v>6540120</v>
          </cell>
          <cell r="G5">
            <v>807295</v>
          </cell>
          <cell r="H5">
            <v>137128530</v>
          </cell>
          <cell r="I5">
            <v>10</v>
          </cell>
          <cell r="J5">
            <v>825867</v>
          </cell>
          <cell r="K5">
            <v>143668650</v>
          </cell>
          <cell r="L5">
            <v>35284</v>
          </cell>
          <cell r="M5">
            <v>54526790</v>
          </cell>
          <cell r="N5">
            <v>32960</v>
          </cell>
          <cell r="O5">
            <v>42041070</v>
          </cell>
          <cell r="P5">
            <v>760</v>
          </cell>
          <cell r="Q5">
            <v>69004</v>
          </cell>
          <cell r="R5">
            <v>96567860</v>
          </cell>
          <cell r="S5">
            <v>5</v>
          </cell>
          <cell r="T5">
            <v>13000</v>
          </cell>
          <cell r="U5">
            <v>405</v>
          </cell>
          <cell r="V5">
            <v>609500</v>
          </cell>
          <cell r="W5">
            <v>0</v>
          </cell>
          <cell r="X5">
            <v>410</v>
          </cell>
          <cell r="Y5">
            <v>622500</v>
          </cell>
          <cell r="Z5">
            <v>10729</v>
          </cell>
          <cell r="AA5">
            <v>27361670</v>
          </cell>
          <cell r="AB5">
            <v>2405</v>
          </cell>
          <cell r="AC5">
            <v>6371000</v>
          </cell>
          <cell r="AD5">
            <v>6</v>
          </cell>
          <cell r="AE5">
            <v>13140</v>
          </cell>
          <cell r="AF5">
            <v>33732670</v>
          </cell>
          <cell r="AG5">
            <v>64580</v>
          </cell>
          <cell r="AH5">
            <v>88441580</v>
          </cell>
          <cell r="AI5">
            <v>843065</v>
          </cell>
          <cell r="AJ5">
            <v>186150100</v>
          </cell>
          <cell r="AK5">
            <v>776</v>
          </cell>
          <cell r="AL5">
            <v>908421</v>
          </cell>
          <cell r="AM5">
            <v>274591680</v>
          </cell>
          <cell r="AN5">
            <v>26922</v>
          </cell>
          <cell r="AO5">
            <v>6726610</v>
          </cell>
          <cell r="AP5">
            <v>108</v>
          </cell>
          <cell r="AQ5">
            <v>9180</v>
          </cell>
          <cell r="AR5">
            <v>180</v>
          </cell>
          <cell r="AS5">
            <v>5</v>
          </cell>
          <cell r="AT5">
            <v>5</v>
          </cell>
          <cell r="AU5">
            <v>0</v>
          </cell>
          <cell r="AV5">
            <v>33</v>
          </cell>
          <cell r="AW5">
            <v>1572</v>
          </cell>
          <cell r="AX5">
            <v>106</v>
          </cell>
          <cell r="AY5">
            <v>0</v>
          </cell>
          <cell r="AZ5">
            <v>1357</v>
          </cell>
          <cell r="BA5">
            <v>0</v>
          </cell>
          <cell r="BB5">
            <v>0</v>
          </cell>
          <cell r="BC5">
            <v>1189</v>
          </cell>
          <cell r="BD5">
            <v>1189000</v>
          </cell>
          <cell r="BE5">
            <v>0</v>
          </cell>
          <cell r="BF5">
            <v>94</v>
          </cell>
          <cell r="BG5">
            <v>0</v>
          </cell>
          <cell r="BH5">
            <v>0</v>
          </cell>
          <cell r="BI5">
            <v>5</v>
          </cell>
          <cell r="BJ5">
            <v>8389</v>
          </cell>
          <cell r="BK5">
            <v>18618140</v>
          </cell>
          <cell r="BL5">
            <v>1</v>
          </cell>
          <cell r="BM5">
            <v>0</v>
          </cell>
          <cell r="BN5">
            <v>0</v>
          </cell>
          <cell r="BO5">
            <v>110</v>
          </cell>
          <cell r="BP5">
            <v>110000</v>
          </cell>
          <cell r="BQ5">
            <v>0</v>
          </cell>
          <cell r="BR5">
            <v>0</v>
          </cell>
          <cell r="BS5">
            <v>13223</v>
          </cell>
          <cell r="BT5">
            <v>302032</v>
          </cell>
          <cell r="BU5">
            <v>0</v>
          </cell>
          <cell r="BV5">
            <v>2021</v>
          </cell>
          <cell r="BW5">
            <v>0</v>
          </cell>
          <cell r="BX5">
            <v>317276</v>
          </cell>
          <cell r="BY5">
            <v>1397</v>
          </cell>
          <cell r="BZ5">
            <v>3606500</v>
          </cell>
          <cell r="CA5">
            <v>172</v>
          </cell>
          <cell r="CB5">
            <v>60200</v>
          </cell>
          <cell r="CC5">
            <v>69</v>
          </cell>
          <cell r="CD5">
            <v>76330</v>
          </cell>
          <cell r="CE5">
            <v>2</v>
          </cell>
          <cell r="CF5">
            <v>5200</v>
          </cell>
          <cell r="CG5">
            <v>0</v>
          </cell>
          <cell r="CH5">
            <v>0</v>
          </cell>
          <cell r="CI5">
            <v>1640</v>
          </cell>
          <cell r="CJ5">
            <v>3748230</v>
          </cell>
          <cell r="CK5">
            <v>108</v>
          </cell>
          <cell r="CL5">
            <v>356750</v>
          </cell>
          <cell r="CM5">
            <v>0</v>
          </cell>
          <cell r="CN5">
            <v>0</v>
          </cell>
          <cell r="CO5">
            <v>475</v>
          </cell>
          <cell r="CP5">
            <v>17568900</v>
          </cell>
          <cell r="CQ5">
            <v>583</v>
          </cell>
          <cell r="CR5">
            <v>17925650</v>
          </cell>
          <cell r="CS5">
            <v>232</v>
          </cell>
          <cell r="CT5">
            <v>6393300</v>
          </cell>
          <cell r="CU5">
            <v>12</v>
          </cell>
          <cell r="CV5">
            <v>441400</v>
          </cell>
          <cell r="CW5">
            <v>244</v>
          </cell>
          <cell r="CX5">
            <v>6834700</v>
          </cell>
          <cell r="CY5">
            <v>2467</v>
          </cell>
          <cell r="CZ5">
            <v>28508580</v>
          </cell>
          <cell r="DA5">
            <v>827507</v>
          </cell>
          <cell r="DB5">
            <v>147416880</v>
          </cell>
          <cell r="DC5">
            <v>69587</v>
          </cell>
          <cell r="DD5">
            <v>114493510</v>
          </cell>
          <cell r="DE5">
            <v>13794</v>
          </cell>
          <cell r="DF5">
            <v>41189870</v>
          </cell>
          <cell r="DG5">
            <v>910888</v>
          </cell>
          <cell r="DH5">
            <v>303100260</v>
          </cell>
          <cell r="DI5">
            <v>289476800</v>
          </cell>
          <cell r="DJ5">
            <v>502338</v>
          </cell>
          <cell r="DK5">
            <v>81371140</v>
          </cell>
          <cell r="DL5">
            <v>9114</v>
          </cell>
          <cell r="DM5">
            <v>19374470</v>
          </cell>
          <cell r="DN5">
            <v>3389</v>
          </cell>
          <cell r="DO5">
            <v>6309000</v>
          </cell>
          <cell r="DP5">
            <v>514841</v>
          </cell>
          <cell r="DQ5">
            <v>107054610</v>
          </cell>
          <cell r="DR5">
            <v>2528000</v>
          </cell>
          <cell r="DS5">
            <v>94732</v>
          </cell>
          <cell r="DT5">
            <v>12595</v>
          </cell>
          <cell r="DU5">
            <v>2635327</v>
          </cell>
          <cell r="DV5">
            <v>2334</v>
          </cell>
          <cell r="DW5">
            <v>0</v>
          </cell>
          <cell r="DX5">
            <v>2354</v>
          </cell>
          <cell r="DY5">
            <v>0</v>
          </cell>
          <cell r="DZ5">
            <v>1773</v>
          </cell>
          <cell r="EA5">
            <v>51</v>
          </cell>
          <cell r="EB5">
            <v>593</v>
          </cell>
          <cell r="EC5">
            <v>2417</v>
          </cell>
          <cell r="ED5">
            <v>30940</v>
          </cell>
          <cell r="EE5">
            <v>7903</v>
          </cell>
          <cell r="EF5">
            <v>127</v>
          </cell>
          <cell r="EG5">
            <v>38970</v>
          </cell>
          <cell r="EH5">
            <v>159</v>
          </cell>
          <cell r="EI5">
            <v>14</v>
          </cell>
          <cell r="EJ5">
            <v>0</v>
          </cell>
          <cell r="EK5">
            <v>173</v>
          </cell>
          <cell r="EL5">
            <v>32872</v>
          </cell>
          <cell r="EM5">
            <v>7968</v>
          </cell>
          <cell r="EN5">
            <v>720</v>
          </cell>
          <cell r="EO5">
            <v>41560</v>
          </cell>
          <cell r="EP5">
            <v>0</v>
          </cell>
          <cell r="EQ5">
            <v>0</v>
          </cell>
          <cell r="ER5">
            <v>0</v>
          </cell>
          <cell r="ES5">
            <v>0</v>
          </cell>
          <cell r="ET5">
            <v>13775</v>
          </cell>
        </row>
        <row r="6">
          <cell r="A6" t="str">
            <v>0110</v>
          </cell>
          <cell r="B6" t="str">
            <v>3128005</v>
          </cell>
          <cell r="C6">
            <v>13</v>
          </cell>
          <cell r="D6" t="str">
            <v>금산우체국</v>
          </cell>
          <cell r="E6">
            <v>4455</v>
          </cell>
          <cell r="F6">
            <v>1596420</v>
          </cell>
          <cell r="G6">
            <v>261243</v>
          </cell>
          <cell r="H6">
            <v>49256610</v>
          </cell>
          <cell r="I6">
            <v>305</v>
          </cell>
          <cell r="J6">
            <v>266003</v>
          </cell>
          <cell r="K6">
            <v>50853030</v>
          </cell>
          <cell r="L6">
            <v>4659</v>
          </cell>
          <cell r="M6">
            <v>9570110</v>
          </cell>
          <cell r="N6">
            <v>10186</v>
          </cell>
          <cell r="O6">
            <v>11995410</v>
          </cell>
          <cell r="P6">
            <v>782</v>
          </cell>
          <cell r="Q6">
            <v>15627</v>
          </cell>
          <cell r="R6">
            <v>21565520</v>
          </cell>
          <cell r="S6">
            <v>0</v>
          </cell>
          <cell r="T6">
            <v>0</v>
          </cell>
          <cell r="U6">
            <v>2120</v>
          </cell>
          <cell r="V6">
            <v>3180000</v>
          </cell>
          <cell r="W6">
            <v>1</v>
          </cell>
          <cell r="X6">
            <v>2121</v>
          </cell>
          <cell r="Y6">
            <v>3180000</v>
          </cell>
          <cell r="Z6">
            <v>3837</v>
          </cell>
          <cell r="AA6">
            <v>14600170</v>
          </cell>
          <cell r="AB6">
            <v>3660</v>
          </cell>
          <cell r="AC6">
            <v>9694650</v>
          </cell>
          <cell r="AD6">
            <v>10</v>
          </cell>
          <cell r="AE6">
            <v>7507</v>
          </cell>
          <cell r="AF6">
            <v>24294820</v>
          </cell>
          <cell r="AG6">
            <v>12951</v>
          </cell>
          <cell r="AH6">
            <v>25766700</v>
          </cell>
          <cell r="AI6">
            <v>277209</v>
          </cell>
          <cell r="AJ6">
            <v>74126670</v>
          </cell>
          <cell r="AK6">
            <v>1098</v>
          </cell>
          <cell r="AL6">
            <v>291258</v>
          </cell>
          <cell r="AM6">
            <v>99893370</v>
          </cell>
          <cell r="AN6">
            <v>1701</v>
          </cell>
          <cell r="AO6">
            <v>445780</v>
          </cell>
          <cell r="AP6">
            <v>37</v>
          </cell>
          <cell r="AQ6">
            <v>3140</v>
          </cell>
          <cell r="AR6">
            <v>340</v>
          </cell>
          <cell r="AS6">
            <v>2</v>
          </cell>
          <cell r="AT6">
            <v>4</v>
          </cell>
          <cell r="AU6">
            <v>0</v>
          </cell>
          <cell r="AV6">
            <v>428</v>
          </cell>
          <cell r="AW6">
            <v>125</v>
          </cell>
          <cell r="AX6">
            <v>215</v>
          </cell>
          <cell r="AY6">
            <v>0</v>
          </cell>
          <cell r="AZ6">
            <v>339</v>
          </cell>
          <cell r="BA6">
            <v>0</v>
          </cell>
          <cell r="BB6">
            <v>0</v>
          </cell>
          <cell r="BC6">
            <v>17</v>
          </cell>
          <cell r="BD6">
            <v>17000</v>
          </cell>
          <cell r="BE6">
            <v>0</v>
          </cell>
          <cell r="BF6">
            <v>6</v>
          </cell>
          <cell r="BG6">
            <v>0</v>
          </cell>
          <cell r="BH6">
            <v>0</v>
          </cell>
          <cell r="BI6">
            <v>0</v>
          </cell>
          <cell r="BJ6">
            <v>2388</v>
          </cell>
          <cell r="BK6">
            <v>8767000</v>
          </cell>
          <cell r="BL6">
            <v>17</v>
          </cell>
          <cell r="BM6">
            <v>0</v>
          </cell>
          <cell r="BN6">
            <v>0</v>
          </cell>
          <cell r="BO6">
            <v>2</v>
          </cell>
          <cell r="BP6">
            <v>2000</v>
          </cell>
          <cell r="BQ6">
            <v>0</v>
          </cell>
          <cell r="BR6">
            <v>0</v>
          </cell>
          <cell r="BS6">
            <v>11546</v>
          </cell>
          <cell r="BT6">
            <v>12257</v>
          </cell>
          <cell r="BU6">
            <v>0</v>
          </cell>
          <cell r="BV6">
            <v>0</v>
          </cell>
          <cell r="BW6">
            <v>0</v>
          </cell>
          <cell r="BX6">
            <v>23803</v>
          </cell>
          <cell r="BY6">
            <v>312</v>
          </cell>
          <cell r="BZ6">
            <v>157260</v>
          </cell>
          <cell r="CA6">
            <v>0</v>
          </cell>
          <cell r="CB6">
            <v>0</v>
          </cell>
          <cell r="CC6">
            <v>0</v>
          </cell>
          <cell r="CD6">
            <v>0</v>
          </cell>
          <cell r="CE6">
            <v>16</v>
          </cell>
          <cell r="CF6">
            <v>44000</v>
          </cell>
          <cell r="CG6">
            <v>1</v>
          </cell>
          <cell r="CH6">
            <v>400</v>
          </cell>
          <cell r="CI6">
            <v>329</v>
          </cell>
          <cell r="CJ6">
            <v>201660</v>
          </cell>
          <cell r="CK6">
            <v>11</v>
          </cell>
          <cell r="CL6">
            <v>76900</v>
          </cell>
          <cell r="CM6">
            <v>0</v>
          </cell>
          <cell r="CN6">
            <v>0</v>
          </cell>
          <cell r="CO6">
            <v>222</v>
          </cell>
          <cell r="CP6">
            <v>10083430</v>
          </cell>
          <cell r="CQ6">
            <v>233</v>
          </cell>
          <cell r="CR6">
            <v>10160330</v>
          </cell>
          <cell r="CS6">
            <v>81</v>
          </cell>
          <cell r="CT6">
            <v>2312300</v>
          </cell>
          <cell r="CU6">
            <v>0</v>
          </cell>
          <cell r="CV6">
            <v>0</v>
          </cell>
          <cell r="CW6">
            <v>81</v>
          </cell>
          <cell r="CX6">
            <v>2312300</v>
          </cell>
          <cell r="CY6">
            <v>643</v>
          </cell>
          <cell r="CZ6">
            <v>12674290</v>
          </cell>
          <cell r="DA6">
            <v>266332</v>
          </cell>
          <cell r="DB6">
            <v>51054690</v>
          </cell>
          <cell r="DC6">
            <v>15860</v>
          </cell>
          <cell r="DD6">
            <v>31725850</v>
          </cell>
          <cell r="DE6">
            <v>9709</v>
          </cell>
          <cell r="DF6">
            <v>29787120</v>
          </cell>
          <cell r="DG6">
            <v>291901</v>
          </cell>
          <cell r="DH6">
            <v>112567660</v>
          </cell>
          <cell r="DI6">
            <v>103660700</v>
          </cell>
          <cell r="DJ6">
            <v>107643</v>
          </cell>
          <cell r="DK6">
            <v>22628450</v>
          </cell>
          <cell r="DL6">
            <v>5173</v>
          </cell>
          <cell r="DM6">
            <v>10408260</v>
          </cell>
          <cell r="DN6">
            <v>282</v>
          </cell>
          <cell r="DO6">
            <v>915800</v>
          </cell>
          <cell r="DP6">
            <v>113098</v>
          </cell>
          <cell r="DQ6">
            <v>33952510</v>
          </cell>
          <cell r="DR6">
            <v>584103</v>
          </cell>
          <cell r="DS6">
            <v>27045</v>
          </cell>
          <cell r="DT6">
            <v>3781</v>
          </cell>
          <cell r="DU6">
            <v>614929</v>
          </cell>
          <cell r="DV6">
            <v>1323</v>
          </cell>
          <cell r="DW6">
            <v>612432</v>
          </cell>
          <cell r="DX6">
            <v>943</v>
          </cell>
          <cell r="DY6">
            <v>231</v>
          </cell>
          <cell r="DZ6">
            <v>1223</v>
          </cell>
          <cell r="EA6">
            <v>3461</v>
          </cell>
          <cell r="EB6">
            <v>142</v>
          </cell>
          <cell r="EC6">
            <v>4826</v>
          </cell>
          <cell r="ED6">
            <v>2235</v>
          </cell>
          <cell r="EE6">
            <v>2201</v>
          </cell>
          <cell r="EF6">
            <v>13</v>
          </cell>
          <cell r="EG6">
            <v>4449</v>
          </cell>
          <cell r="EH6">
            <v>39</v>
          </cell>
          <cell r="EI6">
            <v>107</v>
          </cell>
          <cell r="EJ6">
            <v>1</v>
          </cell>
          <cell r="EK6">
            <v>147</v>
          </cell>
          <cell r="EL6">
            <v>3497</v>
          </cell>
          <cell r="EM6">
            <v>5769</v>
          </cell>
          <cell r="EN6">
            <v>156</v>
          </cell>
          <cell r="EO6">
            <v>9422</v>
          </cell>
          <cell r="EP6">
            <v>0</v>
          </cell>
          <cell r="EQ6">
            <v>0</v>
          </cell>
          <cell r="ER6">
            <v>0</v>
          </cell>
          <cell r="ES6">
            <v>0</v>
          </cell>
          <cell r="ET6">
            <v>3891</v>
          </cell>
        </row>
        <row r="7">
          <cell r="A7" t="str">
            <v>0110</v>
          </cell>
          <cell r="B7" t="str">
            <v>3141004</v>
          </cell>
          <cell r="C7">
            <v>6</v>
          </cell>
          <cell r="D7" t="str">
            <v>공주우체국</v>
          </cell>
          <cell r="E7">
            <v>4914</v>
          </cell>
          <cell r="F7">
            <v>5420740</v>
          </cell>
          <cell r="G7">
            <v>419896</v>
          </cell>
          <cell r="H7">
            <v>74369980</v>
          </cell>
          <cell r="I7">
            <v>912</v>
          </cell>
          <cell r="J7">
            <v>425722</v>
          </cell>
          <cell r="K7">
            <v>79790720</v>
          </cell>
          <cell r="L7">
            <v>17281</v>
          </cell>
          <cell r="M7">
            <v>19975990</v>
          </cell>
          <cell r="N7">
            <v>56602</v>
          </cell>
          <cell r="O7">
            <v>66373050</v>
          </cell>
          <cell r="P7">
            <v>5941</v>
          </cell>
          <cell r="Q7">
            <v>79824</v>
          </cell>
          <cell r="R7">
            <v>86349040</v>
          </cell>
          <cell r="S7">
            <v>958</v>
          </cell>
          <cell r="T7">
            <v>2395000</v>
          </cell>
          <cell r="U7">
            <v>2465</v>
          </cell>
          <cell r="V7">
            <v>3697500</v>
          </cell>
          <cell r="W7">
            <v>168</v>
          </cell>
          <cell r="X7">
            <v>3591</v>
          </cell>
          <cell r="Y7">
            <v>6092500</v>
          </cell>
          <cell r="Z7">
            <v>6523</v>
          </cell>
          <cell r="AA7">
            <v>24727790</v>
          </cell>
          <cell r="AB7">
            <v>2246</v>
          </cell>
          <cell r="AC7">
            <v>6182500</v>
          </cell>
          <cell r="AD7">
            <v>10</v>
          </cell>
          <cell r="AE7">
            <v>8779</v>
          </cell>
          <cell r="AF7">
            <v>30910290</v>
          </cell>
          <cell r="AG7">
            <v>29676</v>
          </cell>
          <cell r="AH7">
            <v>52519520</v>
          </cell>
          <cell r="AI7">
            <v>481209</v>
          </cell>
          <cell r="AJ7">
            <v>150623030</v>
          </cell>
          <cell r="AK7">
            <v>7031</v>
          </cell>
          <cell r="AL7">
            <v>517916</v>
          </cell>
          <cell r="AM7">
            <v>203142550</v>
          </cell>
          <cell r="AN7">
            <v>0</v>
          </cell>
          <cell r="AO7">
            <v>0</v>
          </cell>
          <cell r="AP7">
            <v>2475</v>
          </cell>
          <cell r="AQ7">
            <v>210370</v>
          </cell>
          <cell r="AR7">
            <v>162</v>
          </cell>
          <cell r="AS7">
            <v>4</v>
          </cell>
          <cell r="AT7">
            <v>0</v>
          </cell>
          <cell r="AU7">
            <v>0</v>
          </cell>
          <cell r="AV7">
            <v>3691</v>
          </cell>
          <cell r="AW7">
            <v>260</v>
          </cell>
          <cell r="AX7">
            <v>85</v>
          </cell>
          <cell r="AY7">
            <v>0</v>
          </cell>
          <cell r="AZ7">
            <v>668</v>
          </cell>
          <cell r="BA7">
            <v>0</v>
          </cell>
          <cell r="BB7">
            <v>0</v>
          </cell>
          <cell r="BC7">
            <v>222</v>
          </cell>
          <cell r="BD7">
            <v>222000</v>
          </cell>
          <cell r="BE7">
            <v>0</v>
          </cell>
          <cell r="BF7">
            <v>58</v>
          </cell>
          <cell r="BG7">
            <v>0</v>
          </cell>
          <cell r="BH7">
            <v>0</v>
          </cell>
          <cell r="BI7">
            <v>1</v>
          </cell>
          <cell r="BJ7">
            <v>4823</v>
          </cell>
          <cell r="BK7">
            <v>18225510</v>
          </cell>
          <cell r="BL7">
            <v>3</v>
          </cell>
          <cell r="BM7">
            <v>0</v>
          </cell>
          <cell r="BN7">
            <v>0</v>
          </cell>
          <cell r="BO7">
            <v>26</v>
          </cell>
          <cell r="BP7">
            <v>26000</v>
          </cell>
          <cell r="BQ7">
            <v>0</v>
          </cell>
          <cell r="BR7">
            <v>3</v>
          </cell>
          <cell r="BS7">
            <v>84953</v>
          </cell>
          <cell r="BT7">
            <v>38133</v>
          </cell>
          <cell r="BU7">
            <v>0</v>
          </cell>
          <cell r="BV7">
            <v>3103</v>
          </cell>
          <cell r="BW7">
            <v>0</v>
          </cell>
          <cell r="BX7">
            <v>126189</v>
          </cell>
          <cell r="BY7">
            <v>311</v>
          </cell>
          <cell r="BZ7">
            <v>229480</v>
          </cell>
          <cell r="CA7">
            <v>6</v>
          </cell>
          <cell r="CB7">
            <v>2100</v>
          </cell>
          <cell r="CC7">
            <v>2</v>
          </cell>
          <cell r="CD7">
            <v>1200</v>
          </cell>
          <cell r="CE7">
            <v>4</v>
          </cell>
          <cell r="CF7">
            <v>41600</v>
          </cell>
          <cell r="CG7">
            <v>5</v>
          </cell>
          <cell r="CH7">
            <v>2000</v>
          </cell>
          <cell r="CI7">
            <v>328</v>
          </cell>
          <cell r="CJ7">
            <v>276380</v>
          </cell>
          <cell r="CK7">
            <v>14</v>
          </cell>
          <cell r="CL7">
            <v>68410</v>
          </cell>
          <cell r="CM7">
            <v>0</v>
          </cell>
          <cell r="CN7">
            <v>0</v>
          </cell>
          <cell r="CO7">
            <v>231</v>
          </cell>
          <cell r="CP7">
            <v>8768300</v>
          </cell>
          <cell r="CQ7">
            <v>245</v>
          </cell>
          <cell r="CR7">
            <v>8836710</v>
          </cell>
          <cell r="CS7">
            <v>97</v>
          </cell>
          <cell r="CT7">
            <v>2480300</v>
          </cell>
          <cell r="CU7">
            <v>6</v>
          </cell>
          <cell r="CV7">
            <v>242500</v>
          </cell>
          <cell r="CW7">
            <v>103</v>
          </cell>
          <cell r="CX7">
            <v>2722800</v>
          </cell>
          <cell r="CY7">
            <v>676</v>
          </cell>
          <cell r="CZ7">
            <v>11835890</v>
          </cell>
          <cell r="DA7">
            <v>426050</v>
          </cell>
          <cell r="DB7">
            <v>80067100</v>
          </cell>
          <cell r="DC7">
            <v>80069</v>
          </cell>
          <cell r="DD7">
            <v>95185750</v>
          </cell>
          <cell r="DE7">
            <v>12473</v>
          </cell>
          <cell r="DF7">
            <v>39725590</v>
          </cell>
          <cell r="DG7">
            <v>518592</v>
          </cell>
          <cell r="DH7">
            <v>214978440</v>
          </cell>
          <cell r="DI7">
            <v>197227970</v>
          </cell>
          <cell r="DJ7">
            <v>315444</v>
          </cell>
          <cell r="DK7">
            <v>56613200</v>
          </cell>
          <cell r="DL7">
            <v>41209</v>
          </cell>
          <cell r="DM7">
            <v>56820960</v>
          </cell>
          <cell r="DN7">
            <v>950</v>
          </cell>
          <cell r="DO7">
            <v>889000</v>
          </cell>
          <cell r="DP7">
            <v>357603</v>
          </cell>
          <cell r="DQ7">
            <v>114323160</v>
          </cell>
          <cell r="DR7">
            <v>1464659</v>
          </cell>
          <cell r="DS7">
            <v>71855</v>
          </cell>
          <cell r="DT7">
            <v>8716</v>
          </cell>
          <cell r="DU7">
            <v>1545230</v>
          </cell>
          <cell r="DV7">
            <v>25335</v>
          </cell>
          <cell r="DW7">
            <v>1509906</v>
          </cell>
          <cell r="DX7">
            <v>160</v>
          </cell>
          <cell r="DY7">
            <v>133</v>
          </cell>
          <cell r="DZ7">
            <v>2347</v>
          </cell>
          <cell r="EA7">
            <v>5988</v>
          </cell>
          <cell r="EB7">
            <v>268</v>
          </cell>
          <cell r="EC7">
            <v>8603</v>
          </cell>
          <cell r="ED7">
            <v>4563</v>
          </cell>
          <cell r="EE7">
            <v>1033</v>
          </cell>
          <cell r="EF7">
            <v>37</v>
          </cell>
          <cell r="EG7">
            <v>5633</v>
          </cell>
          <cell r="EH7">
            <v>111</v>
          </cell>
          <cell r="EI7">
            <v>52</v>
          </cell>
          <cell r="EJ7">
            <v>0</v>
          </cell>
          <cell r="EK7">
            <v>163</v>
          </cell>
          <cell r="EL7">
            <v>7021</v>
          </cell>
          <cell r="EM7">
            <v>7073</v>
          </cell>
          <cell r="EN7">
            <v>305</v>
          </cell>
          <cell r="EO7">
            <v>14399</v>
          </cell>
          <cell r="EP7">
            <v>0</v>
          </cell>
          <cell r="EQ7">
            <v>0</v>
          </cell>
          <cell r="ER7">
            <v>0</v>
          </cell>
          <cell r="ES7">
            <v>0</v>
          </cell>
          <cell r="ET7">
            <v>10394</v>
          </cell>
        </row>
        <row r="8">
          <cell r="A8" t="str">
            <v>0110</v>
          </cell>
          <cell r="B8" t="str">
            <v>3201205</v>
          </cell>
          <cell r="C8">
            <v>17</v>
          </cell>
          <cell r="D8" t="str">
            <v>논산우체국</v>
          </cell>
          <cell r="E8">
            <v>56965</v>
          </cell>
          <cell r="F8">
            <v>19139800</v>
          </cell>
          <cell r="G8">
            <v>1044305</v>
          </cell>
          <cell r="H8">
            <v>187898260</v>
          </cell>
          <cell r="I8">
            <v>46065</v>
          </cell>
          <cell r="J8">
            <v>1147335</v>
          </cell>
          <cell r="K8">
            <v>207038060</v>
          </cell>
          <cell r="L8">
            <v>16920</v>
          </cell>
          <cell r="M8">
            <v>31208050</v>
          </cell>
          <cell r="N8">
            <v>38488</v>
          </cell>
          <cell r="O8">
            <v>49320730</v>
          </cell>
          <cell r="P8">
            <v>2921</v>
          </cell>
          <cell r="Q8">
            <v>58329</v>
          </cell>
          <cell r="R8">
            <v>80528780</v>
          </cell>
          <cell r="S8">
            <v>0</v>
          </cell>
          <cell r="T8">
            <v>0</v>
          </cell>
          <cell r="U8">
            <v>2848</v>
          </cell>
          <cell r="V8">
            <v>4030750</v>
          </cell>
          <cell r="W8">
            <v>0</v>
          </cell>
          <cell r="X8">
            <v>2848</v>
          </cell>
          <cell r="Y8">
            <v>4030750</v>
          </cell>
          <cell r="Z8">
            <v>5606</v>
          </cell>
          <cell r="AA8">
            <v>20889190</v>
          </cell>
          <cell r="AB8">
            <v>13604</v>
          </cell>
          <cell r="AC8">
            <v>30777420</v>
          </cell>
          <cell r="AD8">
            <v>189</v>
          </cell>
          <cell r="AE8">
            <v>19399</v>
          </cell>
          <cell r="AF8">
            <v>51666610</v>
          </cell>
          <cell r="AG8">
            <v>79491</v>
          </cell>
          <cell r="AH8">
            <v>71237040</v>
          </cell>
          <cell r="AI8">
            <v>1099245</v>
          </cell>
          <cell r="AJ8">
            <v>272027160</v>
          </cell>
          <cell r="AK8">
            <v>49175</v>
          </cell>
          <cell r="AL8">
            <v>1227911</v>
          </cell>
          <cell r="AM8">
            <v>343264200</v>
          </cell>
          <cell r="AN8">
            <v>7506</v>
          </cell>
          <cell r="AO8">
            <v>2112450</v>
          </cell>
          <cell r="AP8">
            <v>29918</v>
          </cell>
          <cell r="AQ8">
            <v>2753760</v>
          </cell>
          <cell r="AR8">
            <v>116</v>
          </cell>
          <cell r="AS8">
            <v>6</v>
          </cell>
          <cell r="AT8">
            <v>3</v>
          </cell>
          <cell r="AU8">
            <v>0</v>
          </cell>
          <cell r="AV8">
            <v>6282</v>
          </cell>
          <cell r="AW8">
            <v>216</v>
          </cell>
          <cell r="AX8">
            <v>573</v>
          </cell>
          <cell r="AY8">
            <v>0</v>
          </cell>
          <cell r="AZ8">
            <v>1057</v>
          </cell>
          <cell r="BA8">
            <v>2</v>
          </cell>
          <cell r="BB8">
            <v>0</v>
          </cell>
          <cell r="BC8">
            <v>138</v>
          </cell>
          <cell r="BD8">
            <v>138000</v>
          </cell>
          <cell r="BE8">
            <v>0</v>
          </cell>
          <cell r="BF8">
            <v>48</v>
          </cell>
          <cell r="BG8">
            <v>0</v>
          </cell>
          <cell r="BH8">
            <v>0</v>
          </cell>
          <cell r="BI8">
            <v>2</v>
          </cell>
          <cell r="BJ8">
            <v>3903</v>
          </cell>
          <cell r="BK8">
            <v>13558800</v>
          </cell>
          <cell r="BL8">
            <v>286</v>
          </cell>
          <cell r="BM8">
            <v>0</v>
          </cell>
          <cell r="BN8">
            <v>0</v>
          </cell>
          <cell r="BO8">
            <v>10</v>
          </cell>
          <cell r="BP8">
            <v>10000</v>
          </cell>
          <cell r="BQ8">
            <v>8824</v>
          </cell>
          <cell r="BR8">
            <v>1</v>
          </cell>
          <cell r="BS8">
            <v>59974</v>
          </cell>
          <cell r="BT8">
            <v>32064</v>
          </cell>
          <cell r="BU8">
            <v>0</v>
          </cell>
          <cell r="BV8">
            <v>0</v>
          </cell>
          <cell r="BW8">
            <v>8824</v>
          </cell>
          <cell r="BX8">
            <v>100862</v>
          </cell>
          <cell r="BY8">
            <v>609</v>
          </cell>
          <cell r="BZ8">
            <v>309050</v>
          </cell>
          <cell r="CA8">
            <v>21</v>
          </cell>
          <cell r="CB8">
            <v>7350</v>
          </cell>
          <cell r="CC8">
            <v>14</v>
          </cell>
          <cell r="CD8">
            <v>17650</v>
          </cell>
          <cell r="CE8">
            <v>5</v>
          </cell>
          <cell r="CF8">
            <v>21200</v>
          </cell>
          <cell r="CG8">
            <v>16</v>
          </cell>
          <cell r="CH8">
            <v>6400</v>
          </cell>
          <cell r="CI8">
            <v>665</v>
          </cell>
          <cell r="CJ8">
            <v>361650</v>
          </cell>
          <cell r="CK8">
            <v>48</v>
          </cell>
          <cell r="CL8">
            <v>110800</v>
          </cell>
          <cell r="CM8">
            <v>0</v>
          </cell>
          <cell r="CN8">
            <v>0</v>
          </cell>
          <cell r="CO8">
            <v>230</v>
          </cell>
          <cell r="CP8">
            <v>8718900</v>
          </cell>
          <cell r="CQ8">
            <v>278</v>
          </cell>
          <cell r="CR8">
            <v>8829700</v>
          </cell>
          <cell r="CS8">
            <v>129</v>
          </cell>
          <cell r="CT8">
            <v>3460200</v>
          </cell>
          <cell r="CU8">
            <v>13</v>
          </cell>
          <cell r="CV8">
            <v>412000</v>
          </cell>
          <cell r="CW8">
            <v>142</v>
          </cell>
          <cell r="CX8">
            <v>3872200</v>
          </cell>
          <cell r="CY8">
            <v>1085</v>
          </cell>
          <cell r="CZ8">
            <v>13063550</v>
          </cell>
          <cell r="DA8">
            <v>1148000</v>
          </cell>
          <cell r="DB8">
            <v>207399710</v>
          </cell>
          <cell r="DC8">
            <v>58607</v>
          </cell>
          <cell r="DD8">
            <v>89358480</v>
          </cell>
          <cell r="DE8">
            <v>22389</v>
          </cell>
          <cell r="DF8">
            <v>59569560</v>
          </cell>
          <cell r="DG8">
            <v>1228996</v>
          </cell>
          <cell r="DH8">
            <v>356327750</v>
          </cell>
          <cell r="DI8">
            <v>325088870</v>
          </cell>
          <cell r="DJ8">
            <v>317604</v>
          </cell>
          <cell r="DK8">
            <v>52700065</v>
          </cell>
          <cell r="DL8">
            <v>22692</v>
          </cell>
          <cell r="DM8">
            <v>37130770</v>
          </cell>
          <cell r="DN8">
            <v>11276</v>
          </cell>
          <cell r="DO8">
            <v>13031250</v>
          </cell>
          <cell r="DP8">
            <v>351572</v>
          </cell>
          <cell r="DQ8">
            <v>102862085</v>
          </cell>
          <cell r="DR8">
            <v>2194867</v>
          </cell>
          <cell r="DS8">
            <v>84700</v>
          </cell>
          <cell r="DT8">
            <v>23248</v>
          </cell>
          <cell r="DU8">
            <v>2302815</v>
          </cell>
          <cell r="DV8">
            <v>416597</v>
          </cell>
          <cell r="DW8">
            <v>1177350</v>
          </cell>
          <cell r="DX8">
            <v>1866</v>
          </cell>
          <cell r="DY8">
            <v>507</v>
          </cell>
          <cell r="DZ8">
            <v>9714</v>
          </cell>
          <cell r="EA8">
            <v>8425</v>
          </cell>
          <cell r="EB8">
            <v>388</v>
          </cell>
          <cell r="EC8">
            <v>18527</v>
          </cell>
          <cell r="ED8">
            <v>18519</v>
          </cell>
          <cell r="EE8">
            <v>4076</v>
          </cell>
          <cell r="EF8">
            <v>90</v>
          </cell>
          <cell r="EG8">
            <v>22685</v>
          </cell>
          <cell r="EH8">
            <v>418</v>
          </cell>
          <cell r="EI8">
            <v>7</v>
          </cell>
          <cell r="EJ8">
            <v>0</v>
          </cell>
          <cell r="EK8">
            <v>425</v>
          </cell>
          <cell r="EL8">
            <v>28651</v>
          </cell>
          <cell r="EM8">
            <v>12508</v>
          </cell>
          <cell r="EN8">
            <v>478</v>
          </cell>
          <cell r="EO8">
            <v>41637</v>
          </cell>
          <cell r="EP8">
            <v>0</v>
          </cell>
          <cell r="EQ8">
            <v>95000</v>
          </cell>
          <cell r="ER8">
            <v>0</v>
          </cell>
          <cell r="ES8">
            <v>95000</v>
          </cell>
          <cell r="ET8">
            <v>2985</v>
          </cell>
        </row>
        <row r="9">
          <cell r="A9" t="str">
            <v>0110</v>
          </cell>
          <cell r="B9" t="str">
            <v>3209103</v>
          </cell>
          <cell r="C9">
            <v>7</v>
          </cell>
          <cell r="D9" t="str">
            <v>대전우편</v>
          </cell>
          <cell r="E9">
            <v>0</v>
          </cell>
          <cell r="F9">
            <v>0</v>
          </cell>
          <cell r="G9">
            <v>9452034</v>
          </cell>
          <cell r="H9">
            <v>1364402990</v>
          </cell>
          <cell r="I9">
            <v>0</v>
          </cell>
          <cell r="J9">
            <v>9452034</v>
          </cell>
          <cell r="K9">
            <v>1364402990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9452034</v>
          </cell>
          <cell r="AJ9">
            <v>1364402990</v>
          </cell>
          <cell r="AK9">
            <v>0</v>
          </cell>
          <cell r="AL9">
            <v>9452034</v>
          </cell>
          <cell r="AM9">
            <v>1364402990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0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  <cell r="BN9">
            <v>0</v>
          </cell>
          <cell r="BO9">
            <v>0</v>
          </cell>
          <cell r="BP9">
            <v>0</v>
          </cell>
          <cell r="BQ9">
            <v>0</v>
          </cell>
          <cell r="BR9">
            <v>0</v>
          </cell>
          <cell r="BS9">
            <v>0</v>
          </cell>
          <cell r="BT9">
            <v>9452034</v>
          </cell>
          <cell r="BU9">
            <v>0</v>
          </cell>
          <cell r="BV9">
            <v>0</v>
          </cell>
          <cell r="BW9">
            <v>0</v>
          </cell>
          <cell r="BX9">
            <v>9452034</v>
          </cell>
          <cell r="BY9">
            <v>0</v>
          </cell>
          <cell r="BZ9">
            <v>0</v>
          </cell>
          <cell r="CA9">
            <v>0</v>
          </cell>
          <cell r="CB9">
            <v>0</v>
          </cell>
          <cell r="CC9">
            <v>0</v>
          </cell>
          <cell r="CD9">
            <v>0</v>
          </cell>
          <cell r="CE9">
            <v>0</v>
          </cell>
          <cell r="CF9">
            <v>0</v>
          </cell>
          <cell r="CG9">
            <v>0</v>
          </cell>
          <cell r="CH9">
            <v>0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0</v>
          </cell>
          <cell r="CN9">
            <v>0</v>
          </cell>
          <cell r="CO9">
            <v>0</v>
          </cell>
          <cell r="CP9">
            <v>0</v>
          </cell>
          <cell r="CQ9">
            <v>0</v>
          </cell>
          <cell r="CR9">
            <v>0</v>
          </cell>
          <cell r="CS9">
            <v>0</v>
          </cell>
          <cell r="CT9">
            <v>0</v>
          </cell>
          <cell r="CU9">
            <v>0</v>
          </cell>
          <cell r="CV9">
            <v>0</v>
          </cell>
          <cell r="CW9">
            <v>0</v>
          </cell>
          <cell r="CX9">
            <v>0</v>
          </cell>
          <cell r="CY9">
            <v>0</v>
          </cell>
          <cell r="CZ9">
            <v>0</v>
          </cell>
          <cell r="DA9">
            <v>9452034</v>
          </cell>
          <cell r="DB9">
            <v>1364402990</v>
          </cell>
          <cell r="DC9">
            <v>0</v>
          </cell>
          <cell r="DD9">
            <v>0</v>
          </cell>
          <cell r="DE9">
            <v>0</v>
          </cell>
          <cell r="DF9">
            <v>0</v>
          </cell>
          <cell r="DG9">
            <v>9452034</v>
          </cell>
          <cell r="DH9">
            <v>1364402990</v>
          </cell>
          <cell r="DI9">
            <v>763910380</v>
          </cell>
          <cell r="DJ9">
            <v>9452034</v>
          </cell>
          <cell r="DK9">
            <v>1364402990</v>
          </cell>
          <cell r="DL9">
            <v>0</v>
          </cell>
          <cell r="DM9">
            <v>0</v>
          </cell>
          <cell r="DN9">
            <v>0</v>
          </cell>
          <cell r="DO9">
            <v>0</v>
          </cell>
          <cell r="DP9">
            <v>9452034</v>
          </cell>
          <cell r="DQ9">
            <v>1364402990</v>
          </cell>
          <cell r="DR9">
            <v>0</v>
          </cell>
          <cell r="DS9">
            <v>0</v>
          </cell>
          <cell r="DT9">
            <v>0</v>
          </cell>
          <cell r="DU9">
            <v>0</v>
          </cell>
          <cell r="DV9">
            <v>0</v>
          </cell>
          <cell r="DW9">
            <v>0</v>
          </cell>
          <cell r="DX9">
            <v>0</v>
          </cell>
          <cell r="DY9">
            <v>0</v>
          </cell>
          <cell r="DZ9">
            <v>0</v>
          </cell>
          <cell r="EA9">
            <v>0</v>
          </cell>
          <cell r="EB9">
            <v>0</v>
          </cell>
          <cell r="EC9">
            <v>0</v>
          </cell>
          <cell r="ED9">
            <v>0</v>
          </cell>
          <cell r="EE9">
            <v>0</v>
          </cell>
          <cell r="EF9">
            <v>0</v>
          </cell>
          <cell r="EG9">
            <v>0</v>
          </cell>
          <cell r="EH9">
            <v>0</v>
          </cell>
          <cell r="EI9">
            <v>0</v>
          </cell>
          <cell r="EJ9">
            <v>0</v>
          </cell>
          <cell r="EK9">
            <v>0</v>
          </cell>
          <cell r="EL9">
            <v>0</v>
          </cell>
          <cell r="EM9">
            <v>0</v>
          </cell>
          <cell r="EN9">
            <v>0</v>
          </cell>
          <cell r="EO9">
            <v>0</v>
          </cell>
          <cell r="EP9">
            <v>31737422</v>
          </cell>
          <cell r="EQ9">
            <v>1400829</v>
          </cell>
          <cell r="ER9">
            <v>286694</v>
          </cell>
          <cell r="ES9">
            <v>33424945</v>
          </cell>
          <cell r="ET9">
            <v>192248</v>
          </cell>
        </row>
        <row r="10">
          <cell r="A10" t="str">
            <v>0110</v>
          </cell>
          <cell r="B10" t="str">
            <v>3238005</v>
          </cell>
          <cell r="C10">
            <v>21</v>
          </cell>
          <cell r="D10" t="str">
            <v>부여우체국</v>
          </cell>
          <cell r="E10">
            <v>25640</v>
          </cell>
          <cell r="F10">
            <v>8779820</v>
          </cell>
          <cell r="G10">
            <v>331008</v>
          </cell>
          <cell r="H10">
            <v>55833630</v>
          </cell>
          <cell r="I10">
            <v>97</v>
          </cell>
          <cell r="J10">
            <v>356745</v>
          </cell>
          <cell r="K10">
            <v>64613450</v>
          </cell>
          <cell r="L10">
            <v>7654</v>
          </cell>
          <cell r="M10">
            <v>17610700</v>
          </cell>
          <cell r="N10">
            <v>11135</v>
          </cell>
          <cell r="O10">
            <v>13093660</v>
          </cell>
          <cell r="P10">
            <v>443</v>
          </cell>
          <cell r="Q10">
            <v>19232</v>
          </cell>
          <cell r="R10">
            <v>30704360</v>
          </cell>
          <cell r="S10">
            <v>34</v>
          </cell>
          <cell r="T10">
            <v>46500</v>
          </cell>
          <cell r="U10">
            <v>2014</v>
          </cell>
          <cell r="V10">
            <v>3388500</v>
          </cell>
          <cell r="W10">
            <v>0</v>
          </cell>
          <cell r="X10">
            <v>2048</v>
          </cell>
          <cell r="Y10">
            <v>3435000</v>
          </cell>
          <cell r="Z10">
            <v>3169</v>
          </cell>
          <cell r="AA10">
            <v>13843000</v>
          </cell>
          <cell r="AB10">
            <v>1144</v>
          </cell>
          <cell r="AC10">
            <v>2894500</v>
          </cell>
          <cell r="AD10">
            <v>3</v>
          </cell>
          <cell r="AE10">
            <v>4316</v>
          </cell>
          <cell r="AF10">
            <v>16737500</v>
          </cell>
          <cell r="AG10">
            <v>36497</v>
          </cell>
          <cell r="AH10">
            <v>40280020</v>
          </cell>
          <cell r="AI10">
            <v>345301</v>
          </cell>
          <cell r="AJ10">
            <v>75210290</v>
          </cell>
          <cell r="AK10">
            <v>543</v>
          </cell>
          <cell r="AL10">
            <v>382341</v>
          </cell>
          <cell r="AM10">
            <v>115490310</v>
          </cell>
          <cell r="AN10">
            <v>4363</v>
          </cell>
          <cell r="AO10">
            <v>1329770</v>
          </cell>
          <cell r="AP10">
            <v>0</v>
          </cell>
          <cell r="AQ10">
            <v>0</v>
          </cell>
          <cell r="AR10">
            <v>645</v>
          </cell>
          <cell r="AS10">
            <v>28</v>
          </cell>
          <cell r="AT10">
            <v>0</v>
          </cell>
          <cell r="AU10">
            <v>0</v>
          </cell>
          <cell r="AV10">
            <v>750</v>
          </cell>
          <cell r="AW10">
            <v>81</v>
          </cell>
          <cell r="AX10">
            <v>36</v>
          </cell>
          <cell r="AY10">
            <v>0</v>
          </cell>
          <cell r="AZ10">
            <v>412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8</v>
          </cell>
          <cell r="BG10">
            <v>0</v>
          </cell>
          <cell r="BH10">
            <v>0</v>
          </cell>
          <cell r="BI10">
            <v>0</v>
          </cell>
          <cell r="BJ10">
            <v>2716</v>
          </cell>
          <cell r="BK10">
            <v>9722500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  <cell r="BQ10">
            <v>0</v>
          </cell>
          <cell r="BR10">
            <v>0</v>
          </cell>
          <cell r="BS10">
            <v>73053</v>
          </cell>
          <cell r="BT10">
            <v>17957</v>
          </cell>
          <cell r="BU10">
            <v>0</v>
          </cell>
          <cell r="BV10">
            <v>0</v>
          </cell>
          <cell r="BW10">
            <v>0</v>
          </cell>
          <cell r="BX10">
            <v>91010</v>
          </cell>
          <cell r="BY10">
            <v>231</v>
          </cell>
          <cell r="BZ10">
            <v>114730</v>
          </cell>
          <cell r="CA10">
            <v>15</v>
          </cell>
          <cell r="CB10">
            <v>5250</v>
          </cell>
          <cell r="CC10">
            <v>0</v>
          </cell>
          <cell r="CD10">
            <v>0</v>
          </cell>
          <cell r="CE10">
            <v>63</v>
          </cell>
          <cell r="CF10">
            <v>68190</v>
          </cell>
          <cell r="CG10">
            <v>0</v>
          </cell>
          <cell r="CH10">
            <v>0</v>
          </cell>
          <cell r="CI10">
            <v>309</v>
          </cell>
          <cell r="CJ10">
            <v>188170</v>
          </cell>
          <cell r="CK10">
            <v>6</v>
          </cell>
          <cell r="CL10">
            <v>13010</v>
          </cell>
          <cell r="CM10">
            <v>0</v>
          </cell>
          <cell r="CN10">
            <v>0</v>
          </cell>
          <cell r="CO10">
            <v>91</v>
          </cell>
          <cell r="CP10">
            <v>4088900</v>
          </cell>
          <cell r="CQ10">
            <v>97</v>
          </cell>
          <cell r="CR10">
            <v>4101910</v>
          </cell>
          <cell r="CS10">
            <v>17</v>
          </cell>
          <cell r="CT10">
            <v>499300</v>
          </cell>
          <cell r="CU10">
            <v>0</v>
          </cell>
          <cell r="CV10">
            <v>0</v>
          </cell>
          <cell r="CW10">
            <v>17</v>
          </cell>
          <cell r="CX10">
            <v>499300</v>
          </cell>
          <cell r="CY10">
            <v>423</v>
          </cell>
          <cell r="CZ10">
            <v>4789380</v>
          </cell>
          <cell r="DA10">
            <v>357054</v>
          </cell>
          <cell r="DB10">
            <v>64801620</v>
          </cell>
          <cell r="DC10">
            <v>19329</v>
          </cell>
          <cell r="DD10">
            <v>34806270</v>
          </cell>
          <cell r="DE10">
            <v>6381</v>
          </cell>
          <cell r="DF10">
            <v>20671800</v>
          </cell>
          <cell r="DG10">
            <v>382764</v>
          </cell>
          <cell r="DH10">
            <v>120279690</v>
          </cell>
          <cell r="DI10">
            <v>106457390</v>
          </cell>
          <cell r="DJ10">
            <v>194632</v>
          </cell>
          <cell r="DK10">
            <v>30877240</v>
          </cell>
          <cell r="DL10">
            <v>5913</v>
          </cell>
          <cell r="DM10">
            <v>16299590</v>
          </cell>
          <cell r="DN10">
            <v>349</v>
          </cell>
          <cell r="DO10">
            <v>1060700</v>
          </cell>
          <cell r="DP10">
            <v>200894</v>
          </cell>
          <cell r="DQ10">
            <v>48237530</v>
          </cell>
          <cell r="DR10">
            <v>1412617</v>
          </cell>
          <cell r="DS10">
            <v>30230</v>
          </cell>
          <cell r="DT10">
            <v>8589</v>
          </cell>
          <cell r="DU10">
            <v>1451436</v>
          </cell>
          <cell r="DV10">
            <v>4916</v>
          </cell>
          <cell r="DW10">
            <v>1451378</v>
          </cell>
          <cell r="DX10">
            <v>446</v>
          </cell>
          <cell r="DY10">
            <v>219</v>
          </cell>
          <cell r="DZ10">
            <v>306</v>
          </cell>
          <cell r="EA10">
            <v>3913</v>
          </cell>
          <cell r="EB10">
            <v>225</v>
          </cell>
          <cell r="EC10">
            <v>4444</v>
          </cell>
          <cell r="ED10">
            <v>9932</v>
          </cell>
          <cell r="EE10">
            <v>1250</v>
          </cell>
          <cell r="EF10">
            <v>43</v>
          </cell>
          <cell r="EG10">
            <v>11225</v>
          </cell>
          <cell r="EH10">
            <v>50</v>
          </cell>
          <cell r="EI10">
            <v>50</v>
          </cell>
          <cell r="EJ10">
            <v>0</v>
          </cell>
          <cell r="EK10">
            <v>100</v>
          </cell>
          <cell r="EL10">
            <v>10288</v>
          </cell>
          <cell r="EM10">
            <v>5213</v>
          </cell>
          <cell r="EN10">
            <v>268</v>
          </cell>
          <cell r="EO10">
            <v>15769</v>
          </cell>
          <cell r="EP10">
            <v>0</v>
          </cell>
          <cell r="EQ10">
            <v>0</v>
          </cell>
          <cell r="ER10">
            <v>0</v>
          </cell>
          <cell r="ES10">
            <v>0</v>
          </cell>
          <cell r="ET10">
            <v>6445</v>
          </cell>
        </row>
        <row r="11">
          <cell r="A11" t="str">
            <v>0110</v>
          </cell>
          <cell r="B11" t="str">
            <v>3258005</v>
          </cell>
          <cell r="C11">
            <v>18</v>
          </cell>
          <cell r="D11" t="str">
            <v>서천우체국</v>
          </cell>
          <cell r="E11">
            <v>5537</v>
          </cell>
          <cell r="F11">
            <v>1884980</v>
          </cell>
          <cell r="G11">
            <v>317052</v>
          </cell>
          <cell r="H11">
            <v>45955720</v>
          </cell>
          <cell r="I11">
            <v>24772</v>
          </cell>
          <cell r="J11">
            <v>347361</v>
          </cell>
          <cell r="K11">
            <v>47840700</v>
          </cell>
          <cell r="L11">
            <v>4524</v>
          </cell>
          <cell r="M11">
            <v>8282740</v>
          </cell>
          <cell r="N11">
            <v>12714</v>
          </cell>
          <cell r="O11">
            <v>16187540</v>
          </cell>
          <cell r="P11">
            <v>956</v>
          </cell>
          <cell r="Q11">
            <v>18194</v>
          </cell>
          <cell r="R11">
            <v>24470280</v>
          </cell>
          <cell r="S11">
            <v>10</v>
          </cell>
          <cell r="T11">
            <v>28500</v>
          </cell>
          <cell r="U11">
            <v>699</v>
          </cell>
          <cell r="V11">
            <v>1073500</v>
          </cell>
          <cell r="W11">
            <v>0</v>
          </cell>
          <cell r="X11">
            <v>709</v>
          </cell>
          <cell r="Y11">
            <v>1102000</v>
          </cell>
          <cell r="Z11">
            <v>3090</v>
          </cell>
          <cell r="AA11">
            <v>13005800</v>
          </cell>
          <cell r="AB11">
            <v>5516</v>
          </cell>
          <cell r="AC11">
            <v>14536570</v>
          </cell>
          <cell r="AD11">
            <v>43</v>
          </cell>
          <cell r="AE11">
            <v>8649</v>
          </cell>
          <cell r="AF11">
            <v>27542370</v>
          </cell>
          <cell r="AG11">
            <v>13161</v>
          </cell>
          <cell r="AH11">
            <v>23202020</v>
          </cell>
          <cell r="AI11">
            <v>335981</v>
          </cell>
          <cell r="AJ11">
            <v>77753330</v>
          </cell>
          <cell r="AK11">
            <v>25771</v>
          </cell>
          <cell r="AL11">
            <v>374913</v>
          </cell>
          <cell r="AM11">
            <v>100955350</v>
          </cell>
          <cell r="AN11">
            <v>897</v>
          </cell>
          <cell r="AO11">
            <v>224250</v>
          </cell>
          <cell r="AP11">
            <v>262</v>
          </cell>
          <cell r="AQ11">
            <v>22700</v>
          </cell>
          <cell r="AR11">
            <v>234</v>
          </cell>
          <cell r="AS11">
            <v>5</v>
          </cell>
          <cell r="AT11">
            <v>1</v>
          </cell>
          <cell r="AU11">
            <v>0</v>
          </cell>
          <cell r="AV11">
            <v>580</v>
          </cell>
          <cell r="AW11">
            <v>77</v>
          </cell>
          <cell r="AX11">
            <v>114</v>
          </cell>
          <cell r="AY11">
            <v>0</v>
          </cell>
          <cell r="AZ11">
            <v>267</v>
          </cell>
          <cell r="BA11">
            <v>12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7</v>
          </cell>
          <cell r="BG11">
            <v>0</v>
          </cell>
          <cell r="BH11">
            <v>0</v>
          </cell>
          <cell r="BI11">
            <v>0</v>
          </cell>
          <cell r="BJ11">
            <v>2406</v>
          </cell>
          <cell r="BK11">
            <v>9636700</v>
          </cell>
          <cell r="BL11">
            <v>0</v>
          </cell>
          <cell r="BM11">
            <v>0</v>
          </cell>
          <cell r="BN11">
            <v>0</v>
          </cell>
          <cell r="BO11">
            <v>0</v>
          </cell>
          <cell r="BP11">
            <v>0</v>
          </cell>
          <cell r="BQ11">
            <v>0</v>
          </cell>
          <cell r="BR11">
            <v>0</v>
          </cell>
          <cell r="BS11">
            <v>96693</v>
          </cell>
          <cell r="BT11">
            <v>10927</v>
          </cell>
          <cell r="BU11">
            <v>0</v>
          </cell>
          <cell r="BV11">
            <v>0</v>
          </cell>
          <cell r="BW11">
            <v>0</v>
          </cell>
          <cell r="BX11">
            <v>107620</v>
          </cell>
          <cell r="BY11">
            <v>129</v>
          </cell>
          <cell r="BZ11">
            <v>75060</v>
          </cell>
          <cell r="CA11">
            <v>0</v>
          </cell>
          <cell r="CB11">
            <v>0</v>
          </cell>
          <cell r="CC11">
            <v>0</v>
          </cell>
          <cell r="CD11">
            <v>0</v>
          </cell>
          <cell r="CE11">
            <v>1</v>
          </cell>
          <cell r="CF11">
            <v>2400</v>
          </cell>
          <cell r="CG11">
            <v>0</v>
          </cell>
          <cell r="CH11">
            <v>0</v>
          </cell>
          <cell r="CI11">
            <v>130</v>
          </cell>
          <cell r="CJ11">
            <v>77460</v>
          </cell>
          <cell r="CK11">
            <v>3</v>
          </cell>
          <cell r="CL11">
            <v>5340</v>
          </cell>
          <cell r="CM11">
            <v>0</v>
          </cell>
          <cell r="CN11">
            <v>0</v>
          </cell>
          <cell r="CO11">
            <v>71</v>
          </cell>
          <cell r="CP11">
            <v>2482100</v>
          </cell>
          <cell r="CQ11">
            <v>74</v>
          </cell>
          <cell r="CR11">
            <v>2487440</v>
          </cell>
          <cell r="CS11">
            <v>32</v>
          </cell>
          <cell r="CT11">
            <v>1135200</v>
          </cell>
          <cell r="CU11">
            <v>0</v>
          </cell>
          <cell r="CV11">
            <v>0</v>
          </cell>
          <cell r="CW11">
            <v>32</v>
          </cell>
          <cell r="CX11">
            <v>1135200</v>
          </cell>
          <cell r="CY11">
            <v>236</v>
          </cell>
          <cell r="CZ11">
            <v>3700100</v>
          </cell>
          <cell r="DA11">
            <v>347491</v>
          </cell>
          <cell r="DB11">
            <v>47918160</v>
          </cell>
          <cell r="DC11">
            <v>18268</v>
          </cell>
          <cell r="DD11">
            <v>26957720</v>
          </cell>
          <cell r="DE11">
            <v>9390</v>
          </cell>
          <cell r="DF11">
            <v>29779570</v>
          </cell>
          <cell r="DG11">
            <v>375149</v>
          </cell>
          <cell r="DH11">
            <v>104655450</v>
          </cell>
          <cell r="DI11">
            <v>98150090</v>
          </cell>
          <cell r="DJ11">
            <v>230371</v>
          </cell>
          <cell r="DK11">
            <v>34943400</v>
          </cell>
          <cell r="DL11">
            <v>4967</v>
          </cell>
          <cell r="DM11">
            <v>9267810</v>
          </cell>
          <cell r="DN11">
            <v>121</v>
          </cell>
          <cell r="DO11">
            <v>451500</v>
          </cell>
          <cell r="DP11">
            <v>235459</v>
          </cell>
          <cell r="DQ11">
            <v>44662710</v>
          </cell>
          <cell r="DR11">
            <v>906190</v>
          </cell>
          <cell r="DS11">
            <v>27917</v>
          </cell>
          <cell r="DT11">
            <v>3902</v>
          </cell>
          <cell r="DU11">
            <v>938009</v>
          </cell>
          <cell r="DV11">
            <v>18502</v>
          </cell>
          <cell r="DW11">
            <v>557866</v>
          </cell>
          <cell r="DX11">
            <v>195</v>
          </cell>
          <cell r="DY11">
            <v>144</v>
          </cell>
          <cell r="DZ11">
            <v>66</v>
          </cell>
          <cell r="EA11">
            <v>3909</v>
          </cell>
          <cell r="EB11">
            <v>177</v>
          </cell>
          <cell r="EC11">
            <v>4152</v>
          </cell>
          <cell r="ED11">
            <v>1992</v>
          </cell>
          <cell r="EE11">
            <v>1472</v>
          </cell>
          <cell r="EF11">
            <v>43</v>
          </cell>
          <cell r="EG11">
            <v>3507</v>
          </cell>
          <cell r="EH11">
            <v>35</v>
          </cell>
          <cell r="EI11">
            <v>23</v>
          </cell>
          <cell r="EJ11">
            <v>0</v>
          </cell>
          <cell r="EK11">
            <v>58</v>
          </cell>
          <cell r="EL11">
            <v>2093</v>
          </cell>
          <cell r="EM11">
            <v>5404</v>
          </cell>
          <cell r="EN11">
            <v>220</v>
          </cell>
          <cell r="EO11">
            <v>7717</v>
          </cell>
          <cell r="EP11">
            <v>0</v>
          </cell>
          <cell r="EQ11">
            <v>0</v>
          </cell>
          <cell r="ER11">
            <v>0</v>
          </cell>
          <cell r="ES11">
            <v>0</v>
          </cell>
          <cell r="ET11">
            <v>4656</v>
          </cell>
        </row>
        <row r="12">
          <cell r="A12" t="str">
            <v>0110</v>
          </cell>
          <cell r="B12" t="str">
            <v>3300104</v>
          </cell>
          <cell r="C12">
            <v>5</v>
          </cell>
          <cell r="D12" t="str">
            <v>천안우체국</v>
          </cell>
          <cell r="E12">
            <v>68077</v>
          </cell>
          <cell r="F12">
            <v>23195080</v>
          </cell>
          <cell r="G12">
            <v>1387112</v>
          </cell>
          <cell r="H12">
            <v>241385320</v>
          </cell>
          <cell r="I12">
            <v>5087</v>
          </cell>
          <cell r="J12">
            <v>1460276</v>
          </cell>
          <cell r="K12">
            <v>264580400</v>
          </cell>
          <cell r="L12">
            <v>59155</v>
          </cell>
          <cell r="M12">
            <v>83804530</v>
          </cell>
          <cell r="N12">
            <v>97655</v>
          </cell>
          <cell r="O12">
            <v>134459230</v>
          </cell>
          <cell r="P12">
            <v>6268</v>
          </cell>
          <cell r="Q12">
            <v>163078</v>
          </cell>
          <cell r="R12">
            <v>218263760</v>
          </cell>
          <cell r="S12">
            <v>66</v>
          </cell>
          <cell r="T12">
            <v>144000</v>
          </cell>
          <cell r="U12">
            <v>825</v>
          </cell>
          <cell r="V12">
            <v>1224800</v>
          </cell>
          <cell r="W12">
            <v>0</v>
          </cell>
          <cell r="X12">
            <v>891</v>
          </cell>
          <cell r="Y12">
            <v>1368800</v>
          </cell>
          <cell r="Z12">
            <v>17813</v>
          </cell>
          <cell r="AA12">
            <v>52126080</v>
          </cell>
          <cell r="AB12">
            <v>4915</v>
          </cell>
          <cell r="AC12">
            <v>12820080</v>
          </cell>
          <cell r="AD12">
            <v>11</v>
          </cell>
          <cell r="AE12">
            <v>22739</v>
          </cell>
          <cell r="AF12">
            <v>64946160</v>
          </cell>
          <cell r="AG12">
            <v>145111</v>
          </cell>
          <cell r="AH12">
            <v>159269690</v>
          </cell>
          <cell r="AI12">
            <v>1490507</v>
          </cell>
          <cell r="AJ12">
            <v>389889430</v>
          </cell>
          <cell r="AK12">
            <v>11366</v>
          </cell>
          <cell r="AL12">
            <v>1646984</v>
          </cell>
          <cell r="AM12">
            <v>549159120</v>
          </cell>
          <cell r="AN12">
            <v>19341</v>
          </cell>
          <cell r="AO12">
            <v>5050820</v>
          </cell>
          <cell r="AP12">
            <v>183</v>
          </cell>
          <cell r="AQ12">
            <v>15560</v>
          </cell>
          <cell r="AR12">
            <v>60</v>
          </cell>
          <cell r="AS12">
            <v>9</v>
          </cell>
          <cell r="AT12">
            <v>4</v>
          </cell>
          <cell r="AU12">
            <v>0</v>
          </cell>
          <cell r="AV12">
            <v>16193</v>
          </cell>
          <cell r="AW12">
            <v>1889</v>
          </cell>
          <cell r="AX12">
            <v>229</v>
          </cell>
          <cell r="AY12">
            <v>0</v>
          </cell>
          <cell r="AZ12">
            <v>3208</v>
          </cell>
          <cell r="BA12">
            <v>0</v>
          </cell>
          <cell r="BB12">
            <v>0</v>
          </cell>
          <cell r="BC12">
            <v>2131</v>
          </cell>
          <cell r="BD12">
            <v>2131000</v>
          </cell>
          <cell r="BE12">
            <v>0</v>
          </cell>
          <cell r="BF12">
            <v>509</v>
          </cell>
          <cell r="BG12">
            <v>0</v>
          </cell>
          <cell r="BH12">
            <v>0</v>
          </cell>
          <cell r="BI12">
            <v>28</v>
          </cell>
          <cell r="BJ12">
            <v>13539</v>
          </cell>
          <cell r="BK12">
            <v>35677550</v>
          </cell>
          <cell r="BL12">
            <v>0</v>
          </cell>
          <cell r="BM12">
            <v>0</v>
          </cell>
          <cell r="BN12">
            <v>0</v>
          </cell>
          <cell r="BO12">
            <v>184</v>
          </cell>
          <cell r="BP12">
            <v>184000</v>
          </cell>
          <cell r="BQ12">
            <v>0</v>
          </cell>
          <cell r="BR12">
            <v>3</v>
          </cell>
          <cell r="BS12">
            <v>84420</v>
          </cell>
          <cell r="BT12">
            <v>111439</v>
          </cell>
          <cell r="BU12">
            <v>0</v>
          </cell>
          <cell r="BV12">
            <v>676</v>
          </cell>
          <cell r="BW12">
            <v>236</v>
          </cell>
          <cell r="BX12">
            <v>196771</v>
          </cell>
          <cell r="BY12">
            <v>13143</v>
          </cell>
          <cell r="BZ12">
            <v>6549670</v>
          </cell>
          <cell r="CA12">
            <v>531</v>
          </cell>
          <cell r="CB12">
            <v>185850</v>
          </cell>
          <cell r="CC12">
            <v>156</v>
          </cell>
          <cell r="CD12">
            <v>951350</v>
          </cell>
          <cell r="CE12">
            <v>66</v>
          </cell>
          <cell r="CF12">
            <v>475650</v>
          </cell>
          <cell r="CG12">
            <v>299</v>
          </cell>
          <cell r="CH12">
            <v>119600</v>
          </cell>
          <cell r="CI12">
            <v>14195</v>
          </cell>
          <cell r="CJ12">
            <v>8282120</v>
          </cell>
          <cell r="CK12">
            <v>110</v>
          </cell>
          <cell r="CL12">
            <v>380200</v>
          </cell>
          <cell r="CM12">
            <v>0</v>
          </cell>
          <cell r="CN12">
            <v>0</v>
          </cell>
          <cell r="CO12">
            <v>1189</v>
          </cell>
          <cell r="CP12">
            <v>45146000</v>
          </cell>
          <cell r="CQ12">
            <v>1299</v>
          </cell>
          <cell r="CR12">
            <v>45526200</v>
          </cell>
          <cell r="CS12">
            <v>536</v>
          </cell>
          <cell r="CT12">
            <v>13059200</v>
          </cell>
          <cell r="CU12">
            <v>56</v>
          </cell>
          <cell r="CV12">
            <v>1856600</v>
          </cell>
          <cell r="CW12">
            <v>592</v>
          </cell>
          <cell r="CX12">
            <v>14915800</v>
          </cell>
          <cell r="CY12">
            <v>16086</v>
          </cell>
          <cell r="CZ12">
            <v>68724120</v>
          </cell>
          <cell r="DA12">
            <v>1474471</v>
          </cell>
          <cell r="DB12">
            <v>272862520</v>
          </cell>
          <cell r="DC12">
            <v>164377</v>
          </cell>
          <cell r="DD12">
            <v>263789960</v>
          </cell>
          <cell r="DE12">
            <v>24222</v>
          </cell>
          <cell r="DF12">
            <v>81230760</v>
          </cell>
          <cell r="DG12">
            <v>1663070</v>
          </cell>
          <cell r="DH12">
            <v>617883240</v>
          </cell>
          <cell r="DI12">
            <v>541315180</v>
          </cell>
          <cell r="DJ12">
            <v>801379</v>
          </cell>
          <cell r="DK12">
            <v>158422160</v>
          </cell>
          <cell r="DL12">
            <v>78651</v>
          </cell>
          <cell r="DM12">
            <v>117002500</v>
          </cell>
          <cell r="DN12">
            <v>696</v>
          </cell>
          <cell r="DO12">
            <v>1938500</v>
          </cell>
          <cell r="DP12">
            <v>880726</v>
          </cell>
          <cell r="DQ12">
            <v>277363160</v>
          </cell>
          <cell r="DR12">
            <v>4459531</v>
          </cell>
          <cell r="DS12">
            <v>229842</v>
          </cell>
          <cell r="DT12">
            <v>28424</v>
          </cell>
          <cell r="DU12">
            <v>4717797</v>
          </cell>
          <cell r="DV12">
            <v>40047</v>
          </cell>
          <cell r="DW12">
            <v>1688506</v>
          </cell>
          <cell r="DX12">
            <v>7890</v>
          </cell>
          <cell r="DY12">
            <v>1820</v>
          </cell>
          <cell r="DZ12">
            <v>15447</v>
          </cell>
          <cell r="EA12">
            <v>43270</v>
          </cell>
          <cell r="EB12">
            <v>3683</v>
          </cell>
          <cell r="EC12">
            <v>62400</v>
          </cell>
          <cell r="ED12">
            <v>33780</v>
          </cell>
          <cell r="EE12">
            <v>17638</v>
          </cell>
          <cell r="EF12">
            <v>199</v>
          </cell>
          <cell r="EG12">
            <v>51617</v>
          </cell>
          <cell r="EH12">
            <v>349</v>
          </cell>
          <cell r="EI12">
            <v>827</v>
          </cell>
          <cell r="EJ12">
            <v>2</v>
          </cell>
          <cell r="EK12">
            <v>1178</v>
          </cell>
          <cell r="EL12">
            <v>49576</v>
          </cell>
          <cell r="EM12">
            <v>61735</v>
          </cell>
          <cell r="EN12">
            <v>3884</v>
          </cell>
          <cell r="EO12">
            <v>115195</v>
          </cell>
          <cell r="EP12">
            <v>2261172</v>
          </cell>
          <cell r="EQ12">
            <v>239316</v>
          </cell>
          <cell r="ER12">
            <v>44076</v>
          </cell>
          <cell r="ES12">
            <v>2544564</v>
          </cell>
          <cell r="ET12">
            <v>57139</v>
          </cell>
        </row>
        <row r="13">
          <cell r="A13" t="str">
            <v>0110</v>
          </cell>
          <cell r="B13" t="str">
            <v>3360105</v>
          </cell>
          <cell r="C13">
            <v>15</v>
          </cell>
          <cell r="D13" t="str">
            <v>아산우체국</v>
          </cell>
          <cell r="E13">
            <v>16610</v>
          </cell>
          <cell r="F13">
            <v>6001930</v>
          </cell>
          <cell r="G13">
            <v>630848</v>
          </cell>
          <cell r="H13">
            <v>117014670</v>
          </cell>
          <cell r="I13">
            <v>690</v>
          </cell>
          <cell r="J13">
            <v>648148</v>
          </cell>
          <cell r="K13">
            <v>123016600</v>
          </cell>
          <cell r="L13">
            <v>18335</v>
          </cell>
          <cell r="M13">
            <v>30036250</v>
          </cell>
          <cell r="N13">
            <v>25964</v>
          </cell>
          <cell r="O13">
            <v>31386610</v>
          </cell>
          <cell r="P13">
            <v>2120</v>
          </cell>
          <cell r="Q13">
            <v>46419</v>
          </cell>
          <cell r="R13">
            <v>61422860</v>
          </cell>
          <cell r="S13">
            <v>13</v>
          </cell>
          <cell r="T13">
            <v>33500</v>
          </cell>
          <cell r="U13">
            <v>50</v>
          </cell>
          <cell r="V13">
            <v>83000</v>
          </cell>
          <cell r="W13">
            <v>0</v>
          </cell>
          <cell r="X13">
            <v>63</v>
          </cell>
          <cell r="Y13">
            <v>116500</v>
          </cell>
          <cell r="Z13">
            <v>12954</v>
          </cell>
          <cell r="AA13">
            <v>38275520</v>
          </cell>
          <cell r="AB13">
            <v>2040</v>
          </cell>
          <cell r="AC13">
            <v>5590180</v>
          </cell>
          <cell r="AD13">
            <v>3</v>
          </cell>
          <cell r="AE13">
            <v>14997</v>
          </cell>
          <cell r="AF13">
            <v>43865700</v>
          </cell>
          <cell r="AG13">
            <v>47912</v>
          </cell>
          <cell r="AH13">
            <v>74347200</v>
          </cell>
          <cell r="AI13">
            <v>658902</v>
          </cell>
          <cell r="AJ13">
            <v>154074460</v>
          </cell>
          <cell r="AK13">
            <v>2813</v>
          </cell>
          <cell r="AL13">
            <v>709627</v>
          </cell>
          <cell r="AM13">
            <v>228421660</v>
          </cell>
          <cell r="AN13">
            <v>10563</v>
          </cell>
          <cell r="AO13">
            <v>2997460</v>
          </cell>
          <cell r="AP13">
            <v>0</v>
          </cell>
          <cell r="AQ13">
            <v>0</v>
          </cell>
          <cell r="AR13">
            <v>10</v>
          </cell>
          <cell r="AS13">
            <v>12</v>
          </cell>
          <cell r="AT13">
            <v>2</v>
          </cell>
          <cell r="AU13">
            <v>0</v>
          </cell>
          <cell r="AV13">
            <v>2375</v>
          </cell>
          <cell r="AW13">
            <v>917</v>
          </cell>
          <cell r="AX13">
            <v>46</v>
          </cell>
          <cell r="AY13">
            <v>0</v>
          </cell>
          <cell r="AZ13">
            <v>1048</v>
          </cell>
          <cell r="BA13">
            <v>0</v>
          </cell>
          <cell r="BB13">
            <v>0</v>
          </cell>
          <cell r="BC13">
            <v>205</v>
          </cell>
          <cell r="BD13">
            <v>205000</v>
          </cell>
          <cell r="BE13">
            <v>0</v>
          </cell>
          <cell r="BF13">
            <v>42</v>
          </cell>
          <cell r="BG13">
            <v>0</v>
          </cell>
          <cell r="BH13">
            <v>0</v>
          </cell>
          <cell r="BI13">
            <v>0</v>
          </cell>
          <cell r="BJ13">
            <v>10623</v>
          </cell>
          <cell r="BK13">
            <v>29364500</v>
          </cell>
          <cell r="BL13">
            <v>2</v>
          </cell>
          <cell r="BM13">
            <v>0</v>
          </cell>
          <cell r="BN13">
            <v>0</v>
          </cell>
          <cell r="BO13">
            <v>16</v>
          </cell>
          <cell r="BP13">
            <v>16000</v>
          </cell>
          <cell r="BQ13">
            <v>0</v>
          </cell>
          <cell r="BR13">
            <v>0</v>
          </cell>
          <cell r="BS13">
            <v>97300</v>
          </cell>
          <cell r="BT13">
            <v>64045</v>
          </cell>
          <cell r="BU13">
            <v>0</v>
          </cell>
          <cell r="BV13">
            <v>698</v>
          </cell>
          <cell r="BW13">
            <v>0</v>
          </cell>
          <cell r="BX13">
            <v>162043</v>
          </cell>
          <cell r="BY13">
            <v>1432</v>
          </cell>
          <cell r="BZ13">
            <v>811880</v>
          </cell>
          <cell r="CA13">
            <v>5</v>
          </cell>
          <cell r="CB13">
            <v>1750</v>
          </cell>
          <cell r="CC13">
            <v>67</v>
          </cell>
          <cell r="CD13">
            <v>101850</v>
          </cell>
          <cell r="CE13">
            <v>5</v>
          </cell>
          <cell r="CF13">
            <v>30000</v>
          </cell>
          <cell r="CG13">
            <v>1</v>
          </cell>
          <cell r="CH13">
            <v>400</v>
          </cell>
          <cell r="CI13">
            <v>1510</v>
          </cell>
          <cell r="CJ13">
            <v>945880</v>
          </cell>
          <cell r="CK13">
            <v>28</v>
          </cell>
          <cell r="CL13">
            <v>75690</v>
          </cell>
          <cell r="CM13">
            <v>0</v>
          </cell>
          <cell r="CN13">
            <v>0</v>
          </cell>
          <cell r="CO13">
            <v>422</v>
          </cell>
          <cell r="CP13">
            <v>14044400</v>
          </cell>
          <cell r="CQ13">
            <v>450</v>
          </cell>
          <cell r="CR13">
            <v>14120090</v>
          </cell>
          <cell r="CS13">
            <v>117</v>
          </cell>
          <cell r="CT13">
            <v>2960600</v>
          </cell>
          <cell r="CU13">
            <v>21</v>
          </cell>
          <cell r="CV13">
            <v>755800</v>
          </cell>
          <cell r="CW13">
            <v>138</v>
          </cell>
          <cell r="CX13">
            <v>3716400</v>
          </cell>
          <cell r="CY13">
            <v>2098</v>
          </cell>
          <cell r="CZ13">
            <v>18782370</v>
          </cell>
          <cell r="DA13">
            <v>649658</v>
          </cell>
          <cell r="DB13">
            <v>123962480</v>
          </cell>
          <cell r="DC13">
            <v>46869</v>
          </cell>
          <cell r="DD13">
            <v>75542950</v>
          </cell>
          <cell r="DE13">
            <v>15198</v>
          </cell>
          <cell r="DF13">
            <v>47698600</v>
          </cell>
          <cell r="DG13">
            <v>711725</v>
          </cell>
          <cell r="DH13">
            <v>247204030</v>
          </cell>
          <cell r="DI13">
            <v>233615690</v>
          </cell>
          <cell r="DJ13">
            <v>404531</v>
          </cell>
          <cell r="DK13">
            <v>79811360</v>
          </cell>
          <cell r="DL13">
            <v>14593</v>
          </cell>
          <cell r="DM13">
            <v>26231420</v>
          </cell>
          <cell r="DN13">
            <v>44</v>
          </cell>
          <cell r="DO13">
            <v>145900</v>
          </cell>
          <cell r="DP13">
            <v>419168</v>
          </cell>
          <cell r="DQ13">
            <v>106188680</v>
          </cell>
          <cell r="DR13">
            <v>2082924</v>
          </cell>
          <cell r="DS13">
            <v>85712</v>
          </cell>
          <cell r="DT13">
            <v>10939</v>
          </cell>
          <cell r="DU13">
            <v>2179575</v>
          </cell>
          <cell r="DV13">
            <v>5865</v>
          </cell>
          <cell r="DW13">
            <v>1563262</v>
          </cell>
          <cell r="DX13">
            <v>4161</v>
          </cell>
          <cell r="DY13">
            <v>395</v>
          </cell>
          <cell r="DZ13">
            <v>4088</v>
          </cell>
          <cell r="EA13">
            <v>25947</v>
          </cell>
          <cell r="EB13">
            <v>641</v>
          </cell>
          <cell r="EC13">
            <v>30676</v>
          </cell>
          <cell r="ED13">
            <v>24203</v>
          </cell>
          <cell r="EE13">
            <v>6041</v>
          </cell>
          <cell r="EF13">
            <v>100</v>
          </cell>
          <cell r="EG13">
            <v>30344</v>
          </cell>
          <cell r="EH13">
            <v>120</v>
          </cell>
          <cell r="EI13">
            <v>356</v>
          </cell>
          <cell r="EJ13">
            <v>0</v>
          </cell>
          <cell r="EK13">
            <v>476</v>
          </cell>
          <cell r="EL13">
            <v>28411</v>
          </cell>
          <cell r="EM13">
            <v>32344</v>
          </cell>
          <cell r="EN13">
            <v>741</v>
          </cell>
          <cell r="EO13">
            <v>61496</v>
          </cell>
          <cell r="EP13">
            <v>0</v>
          </cell>
          <cell r="EQ13">
            <v>0</v>
          </cell>
          <cell r="ER13">
            <v>0</v>
          </cell>
          <cell r="ES13">
            <v>0</v>
          </cell>
          <cell r="ET13">
            <v>19784</v>
          </cell>
        </row>
        <row r="14">
          <cell r="A14" t="str">
            <v>0110</v>
          </cell>
          <cell r="B14" t="str">
            <v>3398005</v>
          </cell>
          <cell r="C14">
            <v>12</v>
          </cell>
          <cell r="D14" t="str">
            <v>조치원우체국</v>
          </cell>
          <cell r="E14">
            <v>1802</v>
          </cell>
          <cell r="F14">
            <v>656250</v>
          </cell>
          <cell r="G14">
            <v>305477</v>
          </cell>
          <cell r="H14">
            <v>49204930</v>
          </cell>
          <cell r="I14">
            <v>5019</v>
          </cell>
          <cell r="J14">
            <v>312298</v>
          </cell>
          <cell r="K14">
            <v>49861180</v>
          </cell>
          <cell r="L14">
            <v>9267</v>
          </cell>
          <cell r="M14">
            <v>14343480</v>
          </cell>
          <cell r="N14">
            <v>22049</v>
          </cell>
          <cell r="O14">
            <v>24885080</v>
          </cell>
          <cell r="P14">
            <v>464</v>
          </cell>
          <cell r="Q14">
            <v>31780</v>
          </cell>
          <cell r="R14">
            <v>39228560</v>
          </cell>
          <cell r="S14">
            <v>0</v>
          </cell>
          <cell r="T14">
            <v>0</v>
          </cell>
          <cell r="U14">
            <v>720</v>
          </cell>
          <cell r="V14">
            <v>1080000</v>
          </cell>
          <cell r="W14">
            <v>0</v>
          </cell>
          <cell r="X14">
            <v>720</v>
          </cell>
          <cell r="Y14">
            <v>1080000</v>
          </cell>
          <cell r="Z14">
            <v>3253</v>
          </cell>
          <cell r="AA14">
            <v>13416290</v>
          </cell>
          <cell r="AB14">
            <v>1755</v>
          </cell>
          <cell r="AC14">
            <v>4661000</v>
          </cell>
          <cell r="AD14">
            <v>2</v>
          </cell>
          <cell r="AE14">
            <v>5010</v>
          </cell>
          <cell r="AF14">
            <v>18077290</v>
          </cell>
          <cell r="AG14">
            <v>14322</v>
          </cell>
          <cell r="AH14">
            <v>28416020</v>
          </cell>
          <cell r="AI14">
            <v>330001</v>
          </cell>
          <cell r="AJ14">
            <v>79831010</v>
          </cell>
          <cell r="AK14">
            <v>5485</v>
          </cell>
          <cell r="AL14">
            <v>349808</v>
          </cell>
          <cell r="AM14">
            <v>108247030</v>
          </cell>
          <cell r="AN14">
            <v>1804</v>
          </cell>
          <cell r="AO14">
            <v>480750</v>
          </cell>
          <cell r="AP14">
            <v>1120</v>
          </cell>
          <cell r="AQ14">
            <v>97900</v>
          </cell>
          <cell r="AR14">
            <v>31</v>
          </cell>
          <cell r="AS14">
            <v>5</v>
          </cell>
          <cell r="AT14">
            <v>5</v>
          </cell>
          <cell r="AU14">
            <v>0</v>
          </cell>
          <cell r="AV14">
            <v>383</v>
          </cell>
          <cell r="AW14">
            <v>106</v>
          </cell>
          <cell r="AX14">
            <v>110</v>
          </cell>
          <cell r="AY14">
            <v>0</v>
          </cell>
          <cell r="AZ14">
            <v>497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22</v>
          </cell>
          <cell r="BG14">
            <v>0</v>
          </cell>
          <cell r="BH14">
            <v>0</v>
          </cell>
          <cell r="BI14">
            <v>1</v>
          </cell>
          <cell r="BJ14">
            <v>1944</v>
          </cell>
          <cell r="BK14">
            <v>8134780</v>
          </cell>
          <cell r="BL14">
            <v>0</v>
          </cell>
          <cell r="BM14">
            <v>0</v>
          </cell>
          <cell r="BN14">
            <v>0</v>
          </cell>
          <cell r="BO14">
            <v>0</v>
          </cell>
          <cell r="BP14">
            <v>0</v>
          </cell>
          <cell r="BQ14">
            <v>0</v>
          </cell>
          <cell r="BR14">
            <v>1</v>
          </cell>
          <cell r="BS14">
            <v>49991</v>
          </cell>
          <cell r="BT14">
            <v>1516</v>
          </cell>
          <cell r="BU14">
            <v>1036</v>
          </cell>
          <cell r="BV14">
            <v>0</v>
          </cell>
          <cell r="BW14">
            <v>0</v>
          </cell>
          <cell r="BX14">
            <v>52543</v>
          </cell>
          <cell r="BY14">
            <v>470</v>
          </cell>
          <cell r="BZ14">
            <v>248140</v>
          </cell>
          <cell r="CA14">
            <v>3</v>
          </cell>
          <cell r="CB14">
            <v>1050</v>
          </cell>
          <cell r="CC14">
            <v>0</v>
          </cell>
          <cell r="CD14">
            <v>0</v>
          </cell>
          <cell r="CE14">
            <v>3</v>
          </cell>
          <cell r="CF14">
            <v>17650</v>
          </cell>
          <cell r="CG14">
            <v>2</v>
          </cell>
          <cell r="CH14">
            <v>800</v>
          </cell>
          <cell r="CI14">
            <v>478</v>
          </cell>
          <cell r="CJ14">
            <v>267640</v>
          </cell>
          <cell r="CK14">
            <v>13</v>
          </cell>
          <cell r="CL14">
            <v>41110</v>
          </cell>
          <cell r="CM14">
            <v>0</v>
          </cell>
          <cell r="CN14">
            <v>0</v>
          </cell>
          <cell r="CO14">
            <v>199</v>
          </cell>
          <cell r="CP14">
            <v>7297400</v>
          </cell>
          <cell r="CQ14">
            <v>212</v>
          </cell>
          <cell r="CR14">
            <v>7338510</v>
          </cell>
          <cell r="CS14">
            <v>84</v>
          </cell>
          <cell r="CT14">
            <v>1943600</v>
          </cell>
          <cell r="CU14">
            <v>1</v>
          </cell>
          <cell r="CV14">
            <v>15500</v>
          </cell>
          <cell r="CW14">
            <v>85</v>
          </cell>
          <cell r="CX14">
            <v>1959100</v>
          </cell>
          <cell r="CY14">
            <v>775</v>
          </cell>
          <cell r="CZ14">
            <v>9565250</v>
          </cell>
          <cell r="DA14">
            <v>312776</v>
          </cell>
          <cell r="DB14">
            <v>50128820</v>
          </cell>
          <cell r="DC14">
            <v>31992</v>
          </cell>
          <cell r="DD14">
            <v>46567070</v>
          </cell>
          <cell r="DE14">
            <v>5815</v>
          </cell>
          <cell r="DF14">
            <v>21116390</v>
          </cell>
          <cell r="DG14">
            <v>350583</v>
          </cell>
          <cell r="DH14">
            <v>117812280</v>
          </cell>
          <cell r="DI14">
            <v>114283420</v>
          </cell>
          <cell r="DJ14">
            <v>162780</v>
          </cell>
          <cell r="DK14">
            <v>28650630</v>
          </cell>
          <cell r="DL14">
            <v>15261</v>
          </cell>
          <cell r="DM14">
            <v>21296160</v>
          </cell>
          <cell r="DN14">
            <v>30</v>
          </cell>
          <cell r="DO14">
            <v>86500</v>
          </cell>
          <cell r="DP14">
            <v>178071</v>
          </cell>
          <cell r="DQ14">
            <v>50033290</v>
          </cell>
          <cell r="DR14">
            <v>821938</v>
          </cell>
          <cell r="DS14">
            <v>38120</v>
          </cell>
          <cell r="DT14">
            <v>16020</v>
          </cell>
          <cell r="DU14">
            <v>876078</v>
          </cell>
          <cell r="DV14">
            <v>23720</v>
          </cell>
          <cell r="DW14">
            <v>851309</v>
          </cell>
          <cell r="DX14">
            <v>880</v>
          </cell>
          <cell r="DY14">
            <v>169</v>
          </cell>
          <cell r="DZ14">
            <v>3226</v>
          </cell>
          <cell r="EA14">
            <v>7463</v>
          </cell>
          <cell r="EB14">
            <v>497</v>
          </cell>
          <cell r="EC14">
            <v>11186</v>
          </cell>
          <cell r="ED14">
            <v>4024</v>
          </cell>
          <cell r="EE14">
            <v>2216</v>
          </cell>
          <cell r="EF14">
            <v>60</v>
          </cell>
          <cell r="EG14">
            <v>6300</v>
          </cell>
          <cell r="EH14">
            <v>44</v>
          </cell>
          <cell r="EI14">
            <v>87</v>
          </cell>
          <cell r="EJ14">
            <v>0</v>
          </cell>
          <cell r="EK14">
            <v>131</v>
          </cell>
          <cell r="EL14">
            <v>7294</v>
          </cell>
          <cell r="EM14">
            <v>9766</v>
          </cell>
          <cell r="EN14">
            <v>557</v>
          </cell>
          <cell r="EO14">
            <v>17617</v>
          </cell>
          <cell r="EP14">
            <v>0</v>
          </cell>
          <cell r="EQ14">
            <v>0</v>
          </cell>
          <cell r="ER14">
            <v>0</v>
          </cell>
          <cell r="ES14">
            <v>0</v>
          </cell>
          <cell r="ET14">
            <v>4879</v>
          </cell>
        </row>
        <row r="15">
          <cell r="A15" t="str">
            <v>0110</v>
          </cell>
          <cell r="B15" t="str">
            <v>3408005</v>
          </cell>
          <cell r="C15">
            <v>16</v>
          </cell>
          <cell r="D15" t="str">
            <v>예산우체국</v>
          </cell>
          <cell r="E15">
            <v>3264</v>
          </cell>
          <cell r="F15">
            <v>1117580</v>
          </cell>
          <cell r="G15">
            <v>294917</v>
          </cell>
          <cell r="H15">
            <v>50121070</v>
          </cell>
          <cell r="I15">
            <v>9741</v>
          </cell>
          <cell r="J15">
            <v>307922</v>
          </cell>
          <cell r="K15">
            <v>51238650</v>
          </cell>
          <cell r="L15">
            <v>6727</v>
          </cell>
          <cell r="M15">
            <v>14118710</v>
          </cell>
          <cell r="N15">
            <v>25300</v>
          </cell>
          <cell r="O15">
            <v>28922830</v>
          </cell>
          <cell r="P15">
            <v>3439</v>
          </cell>
          <cell r="Q15">
            <v>35466</v>
          </cell>
          <cell r="R15">
            <v>43041540</v>
          </cell>
          <cell r="S15">
            <v>0</v>
          </cell>
          <cell r="T15">
            <v>0</v>
          </cell>
          <cell r="U15">
            <v>314</v>
          </cell>
          <cell r="V15">
            <v>471000</v>
          </cell>
          <cell r="W15">
            <v>0</v>
          </cell>
          <cell r="X15">
            <v>314</v>
          </cell>
          <cell r="Y15">
            <v>471000</v>
          </cell>
          <cell r="Z15">
            <v>3885</v>
          </cell>
          <cell r="AA15">
            <v>16680700</v>
          </cell>
          <cell r="AB15">
            <v>2298</v>
          </cell>
          <cell r="AC15">
            <v>7199400</v>
          </cell>
          <cell r="AD15">
            <v>14</v>
          </cell>
          <cell r="AE15">
            <v>6197</v>
          </cell>
          <cell r="AF15">
            <v>23880100</v>
          </cell>
          <cell r="AG15">
            <v>13876</v>
          </cell>
          <cell r="AH15">
            <v>31916990</v>
          </cell>
          <cell r="AI15">
            <v>322829</v>
          </cell>
          <cell r="AJ15">
            <v>86714300</v>
          </cell>
          <cell r="AK15">
            <v>13194</v>
          </cell>
          <cell r="AL15">
            <v>349899</v>
          </cell>
          <cell r="AM15">
            <v>118631290</v>
          </cell>
          <cell r="AN15">
            <v>20678</v>
          </cell>
          <cell r="AO15">
            <v>4636560</v>
          </cell>
          <cell r="AP15">
            <v>0</v>
          </cell>
          <cell r="AQ15">
            <v>0</v>
          </cell>
          <cell r="AR15">
            <v>378</v>
          </cell>
          <cell r="AS15">
            <v>9</v>
          </cell>
          <cell r="AT15">
            <v>2</v>
          </cell>
          <cell r="AU15">
            <v>0</v>
          </cell>
          <cell r="AV15">
            <v>929</v>
          </cell>
          <cell r="AW15">
            <v>8</v>
          </cell>
          <cell r="AX15">
            <v>134</v>
          </cell>
          <cell r="AY15">
            <v>0</v>
          </cell>
          <cell r="AZ15">
            <v>677</v>
          </cell>
          <cell r="BA15">
            <v>2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169</v>
          </cell>
          <cell r="BG15">
            <v>0</v>
          </cell>
          <cell r="BH15">
            <v>0</v>
          </cell>
          <cell r="BI15">
            <v>0</v>
          </cell>
          <cell r="BJ15">
            <v>2966</v>
          </cell>
          <cell r="BK15">
            <v>13091900</v>
          </cell>
          <cell r="BL15">
            <v>2</v>
          </cell>
          <cell r="BM15">
            <v>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71652</v>
          </cell>
          <cell r="BT15">
            <v>3266</v>
          </cell>
          <cell r="BU15">
            <v>0</v>
          </cell>
          <cell r="BV15">
            <v>0</v>
          </cell>
          <cell r="BW15">
            <v>677</v>
          </cell>
          <cell r="BX15">
            <v>75595</v>
          </cell>
          <cell r="BY15">
            <v>307</v>
          </cell>
          <cell r="BZ15">
            <v>147790</v>
          </cell>
          <cell r="CA15">
            <v>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307</v>
          </cell>
          <cell r="CJ15">
            <v>147790</v>
          </cell>
          <cell r="CK15">
            <v>4</v>
          </cell>
          <cell r="CL15">
            <v>11250</v>
          </cell>
          <cell r="CM15">
            <v>0</v>
          </cell>
          <cell r="CN15">
            <v>0</v>
          </cell>
          <cell r="CO15">
            <v>134</v>
          </cell>
          <cell r="CP15">
            <v>6058000</v>
          </cell>
          <cell r="CQ15">
            <v>138</v>
          </cell>
          <cell r="CR15">
            <v>6069250</v>
          </cell>
          <cell r="CS15">
            <v>5</v>
          </cell>
          <cell r="CT15">
            <v>124500</v>
          </cell>
          <cell r="CU15">
            <v>23</v>
          </cell>
          <cell r="CV15">
            <v>769300</v>
          </cell>
          <cell r="CW15">
            <v>28</v>
          </cell>
          <cell r="CX15">
            <v>893800</v>
          </cell>
          <cell r="CY15">
            <v>473</v>
          </cell>
          <cell r="CZ15">
            <v>7110840</v>
          </cell>
          <cell r="DA15">
            <v>308229</v>
          </cell>
          <cell r="DB15">
            <v>51386440</v>
          </cell>
          <cell r="DC15">
            <v>35604</v>
          </cell>
          <cell r="DD15">
            <v>49110790</v>
          </cell>
          <cell r="DE15">
            <v>6539</v>
          </cell>
          <cell r="DF15">
            <v>25244900</v>
          </cell>
          <cell r="DG15">
            <v>350372</v>
          </cell>
          <cell r="DH15">
            <v>125742130</v>
          </cell>
          <cell r="DI15">
            <v>114311030</v>
          </cell>
          <cell r="DJ15">
            <v>210127</v>
          </cell>
          <cell r="DK15">
            <v>33801870</v>
          </cell>
          <cell r="DL15">
            <v>9194</v>
          </cell>
          <cell r="DM15">
            <v>16535020</v>
          </cell>
          <cell r="DN15">
            <v>865</v>
          </cell>
          <cell r="DO15">
            <v>3314500</v>
          </cell>
          <cell r="DP15">
            <v>220186</v>
          </cell>
          <cell r="DQ15">
            <v>53651390</v>
          </cell>
          <cell r="DR15">
            <v>1449277</v>
          </cell>
          <cell r="DS15">
            <v>43043</v>
          </cell>
          <cell r="DT15">
            <v>5011</v>
          </cell>
          <cell r="DU15">
            <v>1497331</v>
          </cell>
          <cell r="DV15">
            <v>7589</v>
          </cell>
          <cell r="DW15">
            <v>1788792</v>
          </cell>
          <cell r="DX15">
            <v>690</v>
          </cell>
          <cell r="DY15">
            <v>261</v>
          </cell>
          <cell r="DZ15">
            <v>12587</v>
          </cell>
          <cell r="EA15">
            <v>8394</v>
          </cell>
          <cell r="EB15">
            <v>514</v>
          </cell>
          <cell r="EC15">
            <v>21495</v>
          </cell>
          <cell r="ED15">
            <v>16931</v>
          </cell>
          <cell r="EE15">
            <v>4688</v>
          </cell>
          <cell r="EF15">
            <v>63</v>
          </cell>
          <cell r="EG15">
            <v>21682</v>
          </cell>
          <cell r="EH15">
            <v>58</v>
          </cell>
          <cell r="EI15">
            <v>105</v>
          </cell>
          <cell r="EJ15">
            <v>1</v>
          </cell>
          <cell r="EK15">
            <v>164</v>
          </cell>
          <cell r="EL15">
            <v>29576</v>
          </cell>
          <cell r="EM15">
            <v>13187</v>
          </cell>
          <cell r="EN15">
            <v>578</v>
          </cell>
          <cell r="EO15">
            <v>43341</v>
          </cell>
          <cell r="EP15">
            <v>770140</v>
          </cell>
          <cell r="EQ15">
            <v>69980</v>
          </cell>
          <cell r="ER15">
            <v>8423</v>
          </cell>
          <cell r="ES15">
            <v>848543</v>
          </cell>
          <cell r="ET15">
            <v>16751</v>
          </cell>
        </row>
        <row r="16">
          <cell r="A16" t="str">
            <v>0110</v>
          </cell>
          <cell r="B16" t="str">
            <v>3438005</v>
          </cell>
          <cell r="C16">
            <v>19</v>
          </cell>
          <cell r="D16" t="str">
            <v>당진우체국</v>
          </cell>
          <cell r="E16">
            <v>25367</v>
          </cell>
          <cell r="F16">
            <v>8954740</v>
          </cell>
          <cell r="G16">
            <v>359742</v>
          </cell>
          <cell r="H16">
            <v>58443180</v>
          </cell>
          <cell r="I16">
            <v>63</v>
          </cell>
          <cell r="J16">
            <v>385172</v>
          </cell>
          <cell r="K16">
            <v>67397920</v>
          </cell>
          <cell r="L16">
            <v>8215</v>
          </cell>
          <cell r="M16">
            <v>12788470</v>
          </cell>
          <cell r="N16">
            <v>138273</v>
          </cell>
          <cell r="O16">
            <v>35495170</v>
          </cell>
          <cell r="P16">
            <v>1556</v>
          </cell>
          <cell r="Q16">
            <v>148044</v>
          </cell>
          <cell r="R16">
            <v>48283640</v>
          </cell>
          <cell r="S16">
            <v>5</v>
          </cell>
          <cell r="T16">
            <v>12500</v>
          </cell>
          <cell r="U16">
            <v>44</v>
          </cell>
          <cell r="V16">
            <v>67000</v>
          </cell>
          <cell r="W16">
            <v>3</v>
          </cell>
          <cell r="X16">
            <v>52</v>
          </cell>
          <cell r="Y16">
            <v>79500</v>
          </cell>
          <cell r="Z16">
            <v>2977</v>
          </cell>
          <cell r="AA16">
            <v>14624040</v>
          </cell>
          <cell r="AB16">
            <v>1139</v>
          </cell>
          <cell r="AC16">
            <v>3602120</v>
          </cell>
          <cell r="AD16">
            <v>1</v>
          </cell>
          <cell r="AE16">
            <v>4117</v>
          </cell>
          <cell r="AF16">
            <v>18226160</v>
          </cell>
          <cell r="AG16">
            <v>36564</v>
          </cell>
          <cell r="AH16">
            <v>36379750</v>
          </cell>
          <cell r="AI16">
            <v>499198</v>
          </cell>
          <cell r="AJ16">
            <v>97607470</v>
          </cell>
          <cell r="AK16">
            <v>1623</v>
          </cell>
          <cell r="AL16">
            <v>537385</v>
          </cell>
          <cell r="AM16">
            <v>133987220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581</v>
          </cell>
          <cell r="AS16">
            <v>2</v>
          </cell>
          <cell r="AT16">
            <v>1</v>
          </cell>
          <cell r="AU16">
            <v>0</v>
          </cell>
          <cell r="AV16">
            <v>1467</v>
          </cell>
          <cell r="AW16">
            <v>198</v>
          </cell>
          <cell r="AX16">
            <v>80</v>
          </cell>
          <cell r="AY16">
            <v>0</v>
          </cell>
          <cell r="AZ16">
            <v>909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19</v>
          </cell>
          <cell r="BG16">
            <v>0</v>
          </cell>
          <cell r="BH16">
            <v>0</v>
          </cell>
          <cell r="BI16">
            <v>6</v>
          </cell>
          <cell r="BJ16">
            <v>2036</v>
          </cell>
          <cell r="BK16">
            <v>10914900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76471</v>
          </cell>
          <cell r="BT16">
            <v>15929</v>
          </cell>
          <cell r="BU16">
            <v>0</v>
          </cell>
          <cell r="BV16">
            <v>2400</v>
          </cell>
          <cell r="BW16">
            <v>0</v>
          </cell>
          <cell r="BX16">
            <v>94800</v>
          </cell>
          <cell r="BY16">
            <v>392</v>
          </cell>
          <cell r="BZ16">
            <v>240920</v>
          </cell>
          <cell r="CA16">
            <v>1</v>
          </cell>
          <cell r="CB16">
            <v>350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2</v>
          </cell>
          <cell r="CH16">
            <v>800</v>
          </cell>
          <cell r="CI16">
            <v>395</v>
          </cell>
          <cell r="CJ16">
            <v>242070</v>
          </cell>
          <cell r="CK16">
            <v>10</v>
          </cell>
          <cell r="CL16">
            <v>49600</v>
          </cell>
          <cell r="CM16">
            <v>0</v>
          </cell>
          <cell r="CN16">
            <v>0</v>
          </cell>
          <cell r="CO16">
            <v>188</v>
          </cell>
          <cell r="CP16">
            <v>6971600</v>
          </cell>
          <cell r="CQ16">
            <v>198</v>
          </cell>
          <cell r="CR16">
            <v>7021200</v>
          </cell>
          <cell r="CS16">
            <v>38</v>
          </cell>
          <cell r="CT16">
            <v>906800</v>
          </cell>
          <cell r="CU16">
            <v>0</v>
          </cell>
          <cell r="CV16">
            <v>0</v>
          </cell>
          <cell r="CW16">
            <v>38</v>
          </cell>
          <cell r="CX16">
            <v>906800</v>
          </cell>
          <cell r="CY16">
            <v>631</v>
          </cell>
          <cell r="CZ16">
            <v>8170070</v>
          </cell>
          <cell r="DA16">
            <v>385567</v>
          </cell>
          <cell r="DB16">
            <v>67639990</v>
          </cell>
          <cell r="DC16">
            <v>148242</v>
          </cell>
          <cell r="DD16">
            <v>55304840</v>
          </cell>
          <cell r="DE16">
            <v>4207</v>
          </cell>
          <cell r="DF16">
            <v>19212460</v>
          </cell>
          <cell r="DG16">
            <v>538016</v>
          </cell>
          <cell r="DH16">
            <v>142157290</v>
          </cell>
          <cell r="DI16">
            <v>125842804</v>
          </cell>
          <cell r="DJ16">
            <v>257790</v>
          </cell>
          <cell r="DK16">
            <v>43190780</v>
          </cell>
          <cell r="DL16">
            <v>9336</v>
          </cell>
          <cell r="DM16">
            <v>15259040</v>
          </cell>
          <cell r="DN16">
            <v>18</v>
          </cell>
          <cell r="DO16">
            <v>54540</v>
          </cell>
          <cell r="DP16">
            <v>267144</v>
          </cell>
          <cell r="DQ16">
            <v>58504360</v>
          </cell>
          <cell r="DR16">
            <v>1024609</v>
          </cell>
          <cell r="DS16">
            <v>144780</v>
          </cell>
          <cell r="DT16">
            <v>6431</v>
          </cell>
          <cell r="DU16">
            <v>1175820</v>
          </cell>
          <cell r="DV16">
            <v>3267</v>
          </cell>
          <cell r="DW16">
            <v>1042902</v>
          </cell>
          <cell r="DX16">
            <v>636</v>
          </cell>
          <cell r="DY16">
            <v>182</v>
          </cell>
          <cell r="DZ16">
            <v>1915</v>
          </cell>
          <cell r="EA16">
            <v>4202</v>
          </cell>
          <cell r="EB16">
            <v>317</v>
          </cell>
          <cell r="EC16">
            <v>6434</v>
          </cell>
          <cell r="ED16">
            <v>6112</v>
          </cell>
          <cell r="EE16">
            <v>1676</v>
          </cell>
          <cell r="EF16">
            <v>215</v>
          </cell>
          <cell r="EG16">
            <v>8003</v>
          </cell>
          <cell r="EH16">
            <v>66</v>
          </cell>
          <cell r="EI16">
            <v>150</v>
          </cell>
          <cell r="EJ16">
            <v>0</v>
          </cell>
          <cell r="EK16">
            <v>216</v>
          </cell>
          <cell r="EL16">
            <v>8093</v>
          </cell>
          <cell r="EM16">
            <v>6028</v>
          </cell>
          <cell r="EN16">
            <v>532</v>
          </cell>
          <cell r="EO16">
            <v>14653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4989</v>
          </cell>
        </row>
        <row r="17">
          <cell r="A17" t="str">
            <v>0110</v>
          </cell>
          <cell r="B17" t="str">
            <v>3458005</v>
          </cell>
          <cell r="C17">
            <v>20</v>
          </cell>
          <cell r="D17" t="str">
            <v>청양우체국</v>
          </cell>
          <cell r="E17">
            <v>4428</v>
          </cell>
          <cell r="F17">
            <v>1515800</v>
          </cell>
          <cell r="G17">
            <v>225256</v>
          </cell>
          <cell r="H17">
            <v>35193430</v>
          </cell>
          <cell r="I17">
            <v>1599</v>
          </cell>
          <cell r="J17">
            <v>231283</v>
          </cell>
          <cell r="K17">
            <v>36709230</v>
          </cell>
          <cell r="L17">
            <v>3257</v>
          </cell>
          <cell r="M17">
            <v>6961840</v>
          </cell>
          <cell r="N17">
            <v>6312</v>
          </cell>
          <cell r="O17">
            <v>7252290</v>
          </cell>
          <cell r="P17">
            <v>608</v>
          </cell>
          <cell r="Q17">
            <v>10177</v>
          </cell>
          <cell r="R17">
            <v>14214130</v>
          </cell>
          <cell r="S17">
            <v>3</v>
          </cell>
          <cell r="T17">
            <v>7500</v>
          </cell>
          <cell r="U17">
            <v>658</v>
          </cell>
          <cell r="V17">
            <v>1062500</v>
          </cell>
          <cell r="W17">
            <v>0</v>
          </cell>
          <cell r="X17">
            <v>661</v>
          </cell>
          <cell r="Y17">
            <v>1070000</v>
          </cell>
          <cell r="Z17">
            <v>2125</v>
          </cell>
          <cell r="AA17">
            <v>8348150</v>
          </cell>
          <cell r="AB17">
            <v>3005</v>
          </cell>
          <cell r="AC17">
            <v>8177170</v>
          </cell>
          <cell r="AD17">
            <v>2</v>
          </cell>
          <cell r="AE17">
            <v>5132</v>
          </cell>
          <cell r="AF17">
            <v>16525320</v>
          </cell>
          <cell r="AG17">
            <v>9813</v>
          </cell>
          <cell r="AH17">
            <v>16833290</v>
          </cell>
          <cell r="AI17">
            <v>235231</v>
          </cell>
          <cell r="AJ17">
            <v>51685390</v>
          </cell>
          <cell r="AK17">
            <v>2209</v>
          </cell>
          <cell r="AL17">
            <v>247253</v>
          </cell>
          <cell r="AM17">
            <v>68518680</v>
          </cell>
          <cell r="AN17">
            <v>24</v>
          </cell>
          <cell r="AO17">
            <v>6000</v>
          </cell>
          <cell r="AP17">
            <v>0</v>
          </cell>
          <cell r="AQ17">
            <v>0</v>
          </cell>
          <cell r="AR17">
            <v>193</v>
          </cell>
          <cell r="AS17">
            <v>3</v>
          </cell>
          <cell r="AT17">
            <v>0</v>
          </cell>
          <cell r="AU17">
            <v>0</v>
          </cell>
          <cell r="AV17">
            <v>228</v>
          </cell>
          <cell r="AW17">
            <v>175</v>
          </cell>
          <cell r="AX17">
            <v>36</v>
          </cell>
          <cell r="AY17">
            <v>0</v>
          </cell>
          <cell r="AZ17">
            <v>280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9</v>
          </cell>
          <cell r="BG17">
            <v>0</v>
          </cell>
          <cell r="BH17">
            <v>0</v>
          </cell>
          <cell r="BI17">
            <v>1</v>
          </cell>
          <cell r="BJ17">
            <v>1184</v>
          </cell>
          <cell r="BK17">
            <v>4156800</v>
          </cell>
          <cell r="BL17">
            <v>2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69116</v>
          </cell>
          <cell r="BT17">
            <v>4841</v>
          </cell>
          <cell r="BU17">
            <v>0</v>
          </cell>
          <cell r="BV17">
            <v>25</v>
          </cell>
          <cell r="BW17">
            <v>0</v>
          </cell>
          <cell r="BX17">
            <v>73982</v>
          </cell>
          <cell r="BY17">
            <v>71</v>
          </cell>
          <cell r="BZ17">
            <v>41080</v>
          </cell>
          <cell r="CA17">
            <v>0</v>
          </cell>
          <cell r="CB17">
            <v>0</v>
          </cell>
          <cell r="CC17">
            <v>1</v>
          </cell>
          <cell r="CD17">
            <v>750</v>
          </cell>
          <cell r="CE17">
            <v>2</v>
          </cell>
          <cell r="CF17">
            <v>12600</v>
          </cell>
          <cell r="CG17">
            <v>0</v>
          </cell>
          <cell r="CH17">
            <v>0</v>
          </cell>
          <cell r="CI17">
            <v>74</v>
          </cell>
          <cell r="CJ17">
            <v>54430</v>
          </cell>
          <cell r="CK17">
            <v>3</v>
          </cell>
          <cell r="CL17">
            <v>10650</v>
          </cell>
          <cell r="CM17">
            <v>0</v>
          </cell>
          <cell r="CN17">
            <v>0</v>
          </cell>
          <cell r="CO17">
            <v>58</v>
          </cell>
          <cell r="CP17">
            <v>1753400</v>
          </cell>
          <cell r="CQ17">
            <v>61</v>
          </cell>
          <cell r="CR17">
            <v>1764050</v>
          </cell>
          <cell r="CS17">
            <v>13</v>
          </cell>
          <cell r="CT17">
            <v>270400</v>
          </cell>
          <cell r="CU17">
            <v>0</v>
          </cell>
          <cell r="CV17">
            <v>0</v>
          </cell>
          <cell r="CW17">
            <v>13</v>
          </cell>
          <cell r="CX17">
            <v>270400</v>
          </cell>
          <cell r="CY17">
            <v>148</v>
          </cell>
          <cell r="CZ17">
            <v>2088880</v>
          </cell>
          <cell r="DA17">
            <v>231357</v>
          </cell>
          <cell r="DB17">
            <v>36763660</v>
          </cell>
          <cell r="DC17">
            <v>10238</v>
          </cell>
          <cell r="DD17">
            <v>15978180</v>
          </cell>
          <cell r="DE17">
            <v>5806</v>
          </cell>
          <cell r="DF17">
            <v>17865720</v>
          </cell>
          <cell r="DG17">
            <v>247401</v>
          </cell>
          <cell r="DH17">
            <v>70607560</v>
          </cell>
          <cell r="DI17">
            <v>63229690</v>
          </cell>
          <cell r="DJ17">
            <v>136101</v>
          </cell>
          <cell r="DK17">
            <v>18273120</v>
          </cell>
          <cell r="DL17">
            <v>1642</v>
          </cell>
          <cell r="DM17">
            <v>4094170</v>
          </cell>
          <cell r="DN17">
            <v>865</v>
          </cell>
          <cell r="DO17">
            <v>2182300</v>
          </cell>
          <cell r="DP17">
            <v>138608</v>
          </cell>
          <cell r="DQ17">
            <v>24549590</v>
          </cell>
          <cell r="DR17">
            <v>562634</v>
          </cell>
          <cell r="DS17">
            <v>20092</v>
          </cell>
          <cell r="DT17">
            <v>3723</v>
          </cell>
          <cell r="DU17">
            <v>586449</v>
          </cell>
          <cell r="DV17">
            <v>3316</v>
          </cell>
          <cell r="DW17">
            <v>582989</v>
          </cell>
          <cell r="DX17">
            <v>101</v>
          </cell>
          <cell r="DY17">
            <v>44</v>
          </cell>
          <cell r="DZ17">
            <v>102</v>
          </cell>
          <cell r="EA17">
            <v>1932</v>
          </cell>
          <cell r="EB17">
            <v>91</v>
          </cell>
          <cell r="EC17">
            <v>2125</v>
          </cell>
          <cell r="ED17">
            <v>3073</v>
          </cell>
          <cell r="EE17">
            <v>404</v>
          </cell>
          <cell r="EF17">
            <v>8</v>
          </cell>
          <cell r="EG17">
            <v>3485</v>
          </cell>
          <cell r="EH17">
            <v>7</v>
          </cell>
          <cell r="EI17">
            <v>20</v>
          </cell>
          <cell r="EJ17">
            <v>0</v>
          </cell>
          <cell r="EK17">
            <v>27</v>
          </cell>
          <cell r="EL17">
            <v>3182</v>
          </cell>
          <cell r="EM17">
            <v>2356</v>
          </cell>
          <cell r="EN17">
            <v>99</v>
          </cell>
          <cell r="EO17">
            <v>5637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5314</v>
          </cell>
        </row>
        <row r="18">
          <cell r="A18" t="str">
            <v>0110</v>
          </cell>
          <cell r="B18" t="str">
            <v>3508005</v>
          </cell>
          <cell r="C18">
            <v>14</v>
          </cell>
          <cell r="D18" t="str">
            <v>홍성우체국</v>
          </cell>
          <cell r="E18">
            <v>12218</v>
          </cell>
          <cell r="F18">
            <v>4161940</v>
          </cell>
          <cell r="G18">
            <v>537019</v>
          </cell>
          <cell r="H18">
            <v>84621860</v>
          </cell>
          <cell r="I18">
            <v>1202</v>
          </cell>
          <cell r="J18">
            <v>550439</v>
          </cell>
          <cell r="K18">
            <v>88783800</v>
          </cell>
          <cell r="L18">
            <v>7609</v>
          </cell>
          <cell r="M18">
            <v>11651410</v>
          </cell>
          <cell r="N18">
            <v>29712</v>
          </cell>
          <cell r="O18">
            <v>42698880</v>
          </cell>
          <cell r="P18">
            <v>1102</v>
          </cell>
          <cell r="Q18">
            <v>38423</v>
          </cell>
          <cell r="R18">
            <v>54350290</v>
          </cell>
          <cell r="S18">
            <v>33</v>
          </cell>
          <cell r="T18">
            <v>83000</v>
          </cell>
          <cell r="U18">
            <v>308</v>
          </cell>
          <cell r="V18">
            <v>462000</v>
          </cell>
          <cell r="W18">
            <v>0</v>
          </cell>
          <cell r="X18">
            <v>341</v>
          </cell>
          <cell r="Y18">
            <v>545000</v>
          </cell>
          <cell r="Z18">
            <v>3665</v>
          </cell>
          <cell r="AA18">
            <v>17547380</v>
          </cell>
          <cell r="AB18">
            <v>4467</v>
          </cell>
          <cell r="AC18">
            <v>12567600</v>
          </cell>
          <cell r="AD18">
            <v>13</v>
          </cell>
          <cell r="AE18">
            <v>8145</v>
          </cell>
          <cell r="AF18">
            <v>30114980</v>
          </cell>
          <cell r="AG18">
            <v>23525</v>
          </cell>
          <cell r="AH18">
            <v>33443730</v>
          </cell>
          <cell r="AI18">
            <v>571506</v>
          </cell>
          <cell r="AJ18">
            <v>140350340</v>
          </cell>
          <cell r="AK18">
            <v>2317</v>
          </cell>
          <cell r="AL18">
            <v>597348</v>
          </cell>
          <cell r="AM18">
            <v>173794070</v>
          </cell>
          <cell r="AN18">
            <v>7726</v>
          </cell>
          <cell r="AO18">
            <v>1973800</v>
          </cell>
          <cell r="AP18">
            <v>0</v>
          </cell>
          <cell r="AQ18">
            <v>0</v>
          </cell>
          <cell r="AR18">
            <v>36</v>
          </cell>
          <cell r="AS18">
            <v>3</v>
          </cell>
          <cell r="AT18">
            <v>2</v>
          </cell>
          <cell r="AU18">
            <v>1</v>
          </cell>
          <cell r="AV18">
            <v>8639</v>
          </cell>
          <cell r="AW18">
            <v>201</v>
          </cell>
          <cell r="AX18">
            <v>51</v>
          </cell>
          <cell r="AY18">
            <v>0</v>
          </cell>
          <cell r="AZ18">
            <v>540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29</v>
          </cell>
          <cell r="BG18">
            <v>0</v>
          </cell>
          <cell r="BH18">
            <v>0</v>
          </cell>
          <cell r="BI18">
            <v>1</v>
          </cell>
          <cell r="BJ18">
            <v>2661</v>
          </cell>
          <cell r="BK18">
            <v>13488950</v>
          </cell>
          <cell r="BL18">
            <v>0</v>
          </cell>
          <cell r="BM18">
            <v>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54625</v>
          </cell>
          <cell r="BT18">
            <v>31480</v>
          </cell>
          <cell r="BU18">
            <v>0</v>
          </cell>
          <cell r="BV18">
            <v>0</v>
          </cell>
          <cell r="BW18">
            <v>0</v>
          </cell>
          <cell r="BX18">
            <v>86105</v>
          </cell>
          <cell r="BY18">
            <v>235</v>
          </cell>
          <cell r="BZ18">
            <v>121370</v>
          </cell>
          <cell r="CA18">
            <v>47</v>
          </cell>
          <cell r="CB18">
            <v>16450</v>
          </cell>
          <cell r="CC18">
            <v>0</v>
          </cell>
          <cell r="CD18">
            <v>0</v>
          </cell>
          <cell r="CE18">
            <v>9</v>
          </cell>
          <cell r="CF18">
            <v>49200</v>
          </cell>
          <cell r="CG18">
            <v>34</v>
          </cell>
          <cell r="CH18">
            <v>13600</v>
          </cell>
          <cell r="CI18">
            <v>325</v>
          </cell>
          <cell r="CJ18">
            <v>200620</v>
          </cell>
          <cell r="CK18">
            <v>7</v>
          </cell>
          <cell r="CL18">
            <v>18300</v>
          </cell>
          <cell r="CM18">
            <v>0</v>
          </cell>
          <cell r="CN18">
            <v>0</v>
          </cell>
          <cell r="CO18">
            <v>176</v>
          </cell>
          <cell r="CP18">
            <v>6725900</v>
          </cell>
          <cell r="CQ18">
            <v>183</v>
          </cell>
          <cell r="CR18">
            <v>6744200</v>
          </cell>
          <cell r="CS18">
            <v>133</v>
          </cell>
          <cell r="CT18">
            <v>3586700</v>
          </cell>
          <cell r="CU18">
            <v>8</v>
          </cell>
          <cell r="CV18">
            <v>314500</v>
          </cell>
          <cell r="CW18">
            <v>141</v>
          </cell>
          <cell r="CX18">
            <v>3901200</v>
          </cell>
          <cell r="CY18">
            <v>649</v>
          </cell>
          <cell r="CZ18">
            <v>10846020</v>
          </cell>
          <cell r="DA18">
            <v>550764</v>
          </cell>
          <cell r="DB18">
            <v>88984420</v>
          </cell>
          <cell r="DC18">
            <v>38606</v>
          </cell>
          <cell r="DD18">
            <v>61094490</v>
          </cell>
          <cell r="DE18">
            <v>8627</v>
          </cell>
          <cell r="DF18">
            <v>34561180</v>
          </cell>
          <cell r="DG18">
            <v>597997</v>
          </cell>
          <cell r="DH18">
            <v>184640090</v>
          </cell>
          <cell r="DI18">
            <v>182372920</v>
          </cell>
          <cell r="DJ18">
            <v>200458</v>
          </cell>
          <cell r="DK18">
            <v>32461380</v>
          </cell>
          <cell r="DL18">
            <v>14161</v>
          </cell>
          <cell r="DM18">
            <v>26756560</v>
          </cell>
          <cell r="DN18">
            <v>31</v>
          </cell>
          <cell r="DO18">
            <v>91000</v>
          </cell>
          <cell r="DP18">
            <v>214650</v>
          </cell>
          <cell r="DQ18">
            <v>59308940</v>
          </cell>
          <cell r="DR18">
            <v>1377275</v>
          </cell>
          <cell r="DS18">
            <v>51027</v>
          </cell>
          <cell r="DT18">
            <v>7524</v>
          </cell>
          <cell r="DU18">
            <v>1435826</v>
          </cell>
          <cell r="DV18">
            <v>40008</v>
          </cell>
          <cell r="DW18">
            <v>1395171</v>
          </cell>
          <cell r="DX18">
            <v>326</v>
          </cell>
          <cell r="DY18">
            <v>321</v>
          </cell>
          <cell r="DZ18">
            <v>353</v>
          </cell>
          <cell r="EA18">
            <v>2253</v>
          </cell>
          <cell r="EB18">
            <v>127</v>
          </cell>
          <cell r="EC18">
            <v>2733</v>
          </cell>
          <cell r="ED18">
            <v>2839</v>
          </cell>
          <cell r="EE18">
            <v>951</v>
          </cell>
          <cell r="EF18">
            <v>63</v>
          </cell>
          <cell r="EG18">
            <v>3853</v>
          </cell>
          <cell r="EH18">
            <v>135</v>
          </cell>
          <cell r="EI18">
            <v>95</v>
          </cell>
          <cell r="EJ18">
            <v>0</v>
          </cell>
          <cell r="EK18">
            <v>230</v>
          </cell>
          <cell r="EL18">
            <v>3327</v>
          </cell>
          <cell r="EM18">
            <v>3299</v>
          </cell>
          <cell r="EN18">
            <v>190</v>
          </cell>
          <cell r="EO18">
            <v>6816</v>
          </cell>
          <cell r="EP18">
            <v>3267150</v>
          </cell>
          <cell r="EQ18">
            <v>126482</v>
          </cell>
          <cell r="ER18">
            <v>19922</v>
          </cell>
          <cell r="ES18">
            <v>3413554</v>
          </cell>
          <cell r="ET18">
            <v>27145</v>
          </cell>
        </row>
        <row r="19">
          <cell r="A19" t="str">
            <v>0110</v>
          </cell>
          <cell r="B19" t="str">
            <v>3550105</v>
          </cell>
          <cell r="C19">
            <v>22</v>
          </cell>
          <cell r="D19" t="str">
            <v>보령우체국</v>
          </cell>
          <cell r="E19">
            <v>10869</v>
          </cell>
          <cell r="F19">
            <v>3696230</v>
          </cell>
          <cell r="G19">
            <v>325695</v>
          </cell>
          <cell r="H19">
            <v>53545340</v>
          </cell>
          <cell r="I19">
            <v>4923</v>
          </cell>
          <cell r="J19">
            <v>341487</v>
          </cell>
          <cell r="K19">
            <v>57241570</v>
          </cell>
          <cell r="L19">
            <v>8945</v>
          </cell>
          <cell r="M19">
            <v>13646710</v>
          </cell>
          <cell r="N19">
            <v>23536</v>
          </cell>
          <cell r="O19">
            <v>28398310</v>
          </cell>
          <cell r="P19">
            <v>1504</v>
          </cell>
          <cell r="Q19">
            <v>33985</v>
          </cell>
          <cell r="R19">
            <v>42045020</v>
          </cell>
          <cell r="S19">
            <v>0</v>
          </cell>
          <cell r="T19">
            <v>0</v>
          </cell>
          <cell r="U19">
            <v>551</v>
          </cell>
          <cell r="V19">
            <v>827000</v>
          </cell>
          <cell r="W19">
            <v>0</v>
          </cell>
          <cell r="X19">
            <v>551</v>
          </cell>
          <cell r="Y19">
            <v>827000</v>
          </cell>
          <cell r="Z19">
            <v>1977</v>
          </cell>
          <cell r="AA19">
            <v>7889300</v>
          </cell>
          <cell r="AB19">
            <v>27826</v>
          </cell>
          <cell r="AC19">
            <v>73260040</v>
          </cell>
          <cell r="AD19">
            <v>139</v>
          </cell>
          <cell r="AE19">
            <v>29942</v>
          </cell>
          <cell r="AF19">
            <v>81149340</v>
          </cell>
          <cell r="AG19">
            <v>21791</v>
          </cell>
          <cell r="AH19">
            <v>25232240</v>
          </cell>
          <cell r="AI19">
            <v>377608</v>
          </cell>
          <cell r="AJ19">
            <v>156030690</v>
          </cell>
          <cell r="AK19">
            <v>6566</v>
          </cell>
          <cell r="AL19">
            <v>405965</v>
          </cell>
          <cell r="AM19">
            <v>181262930</v>
          </cell>
          <cell r="AN19">
            <v>259</v>
          </cell>
          <cell r="AO19">
            <v>65890</v>
          </cell>
          <cell r="AP19">
            <v>320</v>
          </cell>
          <cell r="AQ19">
            <v>27960</v>
          </cell>
          <cell r="AR19">
            <v>134</v>
          </cell>
          <cell r="AS19">
            <v>14</v>
          </cell>
          <cell r="AT19">
            <v>3</v>
          </cell>
          <cell r="AU19">
            <v>0</v>
          </cell>
          <cell r="AV19">
            <v>0</v>
          </cell>
          <cell r="AW19">
            <v>265</v>
          </cell>
          <cell r="AX19">
            <v>74</v>
          </cell>
          <cell r="AY19">
            <v>0</v>
          </cell>
          <cell r="AZ19">
            <v>412</v>
          </cell>
          <cell r="BA19">
            <v>0</v>
          </cell>
          <cell r="BB19">
            <v>0</v>
          </cell>
          <cell r="BC19">
            <v>65</v>
          </cell>
          <cell r="BD19">
            <v>65000</v>
          </cell>
          <cell r="BE19">
            <v>0</v>
          </cell>
          <cell r="BF19">
            <v>16</v>
          </cell>
          <cell r="BG19">
            <v>0</v>
          </cell>
          <cell r="BH19">
            <v>0</v>
          </cell>
          <cell r="BI19">
            <v>0</v>
          </cell>
          <cell r="BJ19">
            <v>5969</v>
          </cell>
          <cell r="BK19">
            <v>18614500</v>
          </cell>
          <cell r="BL19">
            <v>15</v>
          </cell>
          <cell r="BM19">
            <v>0</v>
          </cell>
          <cell r="BN19">
            <v>0</v>
          </cell>
          <cell r="BO19">
            <v>4</v>
          </cell>
          <cell r="BP19">
            <v>4000</v>
          </cell>
          <cell r="BQ19">
            <v>0</v>
          </cell>
          <cell r="BR19">
            <v>0</v>
          </cell>
          <cell r="BS19">
            <v>69441</v>
          </cell>
          <cell r="BT19">
            <v>25997</v>
          </cell>
          <cell r="BU19">
            <v>0</v>
          </cell>
          <cell r="BV19">
            <v>285</v>
          </cell>
          <cell r="BW19">
            <v>0</v>
          </cell>
          <cell r="BX19">
            <v>95723</v>
          </cell>
          <cell r="BY19">
            <v>249</v>
          </cell>
          <cell r="BZ19">
            <v>242920</v>
          </cell>
          <cell r="CA19">
            <v>39</v>
          </cell>
          <cell r="CB19">
            <v>13650</v>
          </cell>
          <cell r="CC19">
            <v>436</v>
          </cell>
          <cell r="CD19">
            <v>488800</v>
          </cell>
          <cell r="CE19">
            <v>0</v>
          </cell>
          <cell r="CF19">
            <v>0</v>
          </cell>
          <cell r="CG19">
            <v>1</v>
          </cell>
          <cell r="CH19">
            <v>400</v>
          </cell>
          <cell r="CI19">
            <v>725</v>
          </cell>
          <cell r="CJ19">
            <v>745770</v>
          </cell>
          <cell r="CK19">
            <v>60</v>
          </cell>
          <cell r="CL19">
            <v>506100</v>
          </cell>
          <cell r="CM19">
            <v>0</v>
          </cell>
          <cell r="CN19">
            <v>0</v>
          </cell>
          <cell r="CO19">
            <v>137</v>
          </cell>
          <cell r="CP19">
            <v>6161200</v>
          </cell>
          <cell r="CQ19">
            <v>197</v>
          </cell>
          <cell r="CR19">
            <v>6667300</v>
          </cell>
          <cell r="CS19">
            <v>210</v>
          </cell>
          <cell r="CT19">
            <v>6307800</v>
          </cell>
          <cell r="CU19">
            <v>0</v>
          </cell>
          <cell r="CV19">
            <v>0</v>
          </cell>
          <cell r="CW19">
            <v>210</v>
          </cell>
          <cell r="CX19">
            <v>6307800</v>
          </cell>
          <cell r="CY19">
            <v>1132</v>
          </cell>
          <cell r="CZ19">
            <v>13720870</v>
          </cell>
          <cell r="DA19">
            <v>342212</v>
          </cell>
          <cell r="DB19">
            <v>57987340</v>
          </cell>
          <cell r="DC19">
            <v>34182</v>
          </cell>
          <cell r="DD19">
            <v>48712320</v>
          </cell>
          <cell r="DE19">
            <v>30703</v>
          </cell>
          <cell r="DF19">
            <v>88284140</v>
          </cell>
          <cell r="DG19">
            <v>407097</v>
          </cell>
          <cell r="DH19">
            <v>194983800</v>
          </cell>
          <cell r="DI19">
            <v>185152490</v>
          </cell>
          <cell r="DJ19">
            <v>203382</v>
          </cell>
          <cell r="DK19">
            <v>32782140</v>
          </cell>
          <cell r="DL19">
            <v>10455</v>
          </cell>
          <cell r="DM19">
            <v>13171170</v>
          </cell>
          <cell r="DN19">
            <v>2244</v>
          </cell>
          <cell r="DO19">
            <v>7380000</v>
          </cell>
          <cell r="DP19">
            <v>216081</v>
          </cell>
          <cell r="DQ19">
            <v>53333310</v>
          </cell>
          <cell r="DR19">
            <v>935080</v>
          </cell>
          <cell r="DS19">
            <v>48979</v>
          </cell>
          <cell r="DT19">
            <v>6725</v>
          </cell>
          <cell r="DU19">
            <v>990784</v>
          </cell>
          <cell r="DV19">
            <v>3887</v>
          </cell>
          <cell r="DW19">
            <v>501768</v>
          </cell>
          <cell r="DX19">
            <v>301</v>
          </cell>
          <cell r="DY19">
            <v>1299</v>
          </cell>
          <cell r="DZ19">
            <v>1857</v>
          </cell>
          <cell r="EA19">
            <v>7144</v>
          </cell>
          <cell r="EB19">
            <v>502</v>
          </cell>
          <cell r="EC19">
            <v>9503</v>
          </cell>
          <cell r="ED19">
            <v>14535</v>
          </cell>
          <cell r="EE19">
            <v>2015</v>
          </cell>
          <cell r="EF19">
            <v>77</v>
          </cell>
          <cell r="EG19">
            <v>16627</v>
          </cell>
          <cell r="EH19">
            <v>2</v>
          </cell>
          <cell r="EI19">
            <v>9</v>
          </cell>
          <cell r="EJ19">
            <v>0</v>
          </cell>
          <cell r="EK19">
            <v>11</v>
          </cell>
          <cell r="EL19">
            <v>16394</v>
          </cell>
          <cell r="EM19">
            <v>9168</v>
          </cell>
          <cell r="EN19">
            <v>579</v>
          </cell>
          <cell r="EO19">
            <v>26141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6793</v>
          </cell>
        </row>
        <row r="20">
          <cell r="A20" t="str">
            <v>0110</v>
          </cell>
          <cell r="B20" t="str">
            <v>3560105</v>
          </cell>
          <cell r="C20">
            <v>23</v>
          </cell>
          <cell r="D20" t="str">
            <v>서산우체국</v>
          </cell>
          <cell r="E20">
            <v>11693</v>
          </cell>
          <cell r="F20">
            <v>4169710</v>
          </cell>
          <cell r="G20">
            <v>701073</v>
          </cell>
          <cell r="H20">
            <v>118672600</v>
          </cell>
          <cell r="I20">
            <v>818</v>
          </cell>
          <cell r="J20">
            <v>713584</v>
          </cell>
          <cell r="K20">
            <v>122842310</v>
          </cell>
          <cell r="L20">
            <v>11492</v>
          </cell>
          <cell r="M20">
            <v>18677180</v>
          </cell>
          <cell r="N20">
            <v>32876</v>
          </cell>
          <cell r="O20">
            <v>38916230</v>
          </cell>
          <cell r="P20">
            <v>1023</v>
          </cell>
          <cell r="Q20">
            <v>45391</v>
          </cell>
          <cell r="R20">
            <v>57593410</v>
          </cell>
          <cell r="S20">
            <v>161</v>
          </cell>
          <cell r="T20">
            <v>402500</v>
          </cell>
          <cell r="U20">
            <v>2058</v>
          </cell>
          <cell r="V20">
            <v>3041600</v>
          </cell>
          <cell r="W20">
            <v>0</v>
          </cell>
          <cell r="X20">
            <v>2219</v>
          </cell>
          <cell r="Y20">
            <v>3444100</v>
          </cell>
          <cell r="Z20">
            <v>4204</v>
          </cell>
          <cell r="AA20">
            <v>19172630</v>
          </cell>
          <cell r="AB20">
            <v>2422</v>
          </cell>
          <cell r="AC20">
            <v>7845000</v>
          </cell>
          <cell r="AD20">
            <v>1</v>
          </cell>
          <cell r="AE20">
            <v>6627</v>
          </cell>
          <cell r="AF20">
            <v>27017630</v>
          </cell>
          <cell r="AG20">
            <v>27550</v>
          </cell>
          <cell r="AH20">
            <v>42422020</v>
          </cell>
          <cell r="AI20">
            <v>738429</v>
          </cell>
          <cell r="AJ20">
            <v>168475430</v>
          </cell>
          <cell r="AK20">
            <v>1842</v>
          </cell>
          <cell r="AL20">
            <v>767821</v>
          </cell>
          <cell r="AM20">
            <v>210897450</v>
          </cell>
          <cell r="AN20">
            <v>4290</v>
          </cell>
          <cell r="AO20">
            <v>1131830</v>
          </cell>
          <cell r="AP20">
            <v>744</v>
          </cell>
          <cell r="AQ20">
            <v>63330</v>
          </cell>
          <cell r="AR20">
            <v>726</v>
          </cell>
          <cell r="AS20">
            <v>7</v>
          </cell>
          <cell r="AT20">
            <v>3</v>
          </cell>
          <cell r="AU20">
            <v>2</v>
          </cell>
          <cell r="AV20">
            <v>9475</v>
          </cell>
          <cell r="AW20">
            <v>299</v>
          </cell>
          <cell r="AX20">
            <v>125</v>
          </cell>
          <cell r="AY20">
            <v>0</v>
          </cell>
          <cell r="AZ20">
            <v>1032</v>
          </cell>
          <cell r="BA20">
            <v>0</v>
          </cell>
          <cell r="BB20">
            <v>0</v>
          </cell>
          <cell r="BC20">
            <v>25</v>
          </cell>
          <cell r="BD20">
            <v>25000</v>
          </cell>
          <cell r="BE20">
            <v>0</v>
          </cell>
          <cell r="BF20">
            <v>44</v>
          </cell>
          <cell r="BG20">
            <v>0</v>
          </cell>
          <cell r="BH20">
            <v>0</v>
          </cell>
          <cell r="BI20">
            <v>2</v>
          </cell>
          <cell r="BJ20">
            <v>2823</v>
          </cell>
          <cell r="BK20">
            <v>12727800</v>
          </cell>
          <cell r="BL20">
            <v>1</v>
          </cell>
          <cell r="BM20">
            <v>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76446</v>
          </cell>
          <cell r="BT20">
            <v>18577</v>
          </cell>
          <cell r="BU20">
            <v>0</v>
          </cell>
          <cell r="BV20">
            <v>0</v>
          </cell>
          <cell r="BW20">
            <v>0</v>
          </cell>
          <cell r="BX20">
            <v>95023</v>
          </cell>
          <cell r="BY20">
            <v>585</v>
          </cell>
          <cell r="BZ20">
            <v>296150</v>
          </cell>
          <cell r="CA20">
            <v>33</v>
          </cell>
          <cell r="CB20">
            <v>11550</v>
          </cell>
          <cell r="CC20">
            <v>16</v>
          </cell>
          <cell r="CD20">
            <v>75000</v>
          </cell>
          <cell r="CE20">
            <v>0</v>
          </cell>
          <cell r="CF20">
            <v>0</v>
          </cell>
          <cell r="CG20">
            <v>2</v>
          </cell>
          <cell r="CH20">
            <v>800</v>
          </cell>
          <cell r="CI20">
            <v>636</v>
          </cell>
          <cell r="CJ20">
            <v>383500</v>
          </cell>
          <cell r="CK20">
            <v>31</v>
          </cell>
          <cell r="CL20">
            <v>113680</v>
          </cell>
          <cell r="CM20">
            <v>0</v>
          </cell>
          <cell r="CN20">
            <v>0</v>
          </cell>
          <cell r="CO20">
            <v>198</v>
          </cell>
          <cell r="CP20">
            <v>5880000</v>
          </cell>
          <cell r="CQ20">
            <v>229</v>
          </cell>
          <cell r="CR20">
            <v>5993680</v>
          </cell>
          <cell r="CS20">
            <v>86</v>
          </cell>
          <cell r="CT20">
            <v>2973700</v>
          </cell>
          <cell r="CU20">
            <v>1</v>
          </cell>
          <cell r="CV20">
            <v>39900</v>
          </cell>
          <cell r="CW20">
            <v>87</v>
          </cell>
          <cell r="CX20">
            <v>3013600</v>
          </cell>
          <cell r="CY20">
            <v>952</v>
          </cell>
          <cell r="CZ20">
            <v>9390780</v>
          </cell>
          <cell r="DA20">
            <v>714220</v>
          </cell>
          <cell r="DB20">
            <v>123225810</v>
          </cell>
          <cell r="DC20">
            <v>45620</v>
          </cell>
          <cell r="DD20">
            <v>63587090</v>
          </cell>
          <cell r="DE20">
            <v>8933</v>
          </cell>
          <cell r="DF20">
            <v>33475330</v>
          </cell>
          <cell r="DG20">
            <v>768773</v>
          </cell>
          <cell r="DH20">
            <v>220288230</v>
          </cell>
          <cell r="DI20">
            <v>199256230</v>
          </cell>
          <cell r="DJ20">
            <v>311576</v>
          </cell>
          <cell r="DK20">
            <v>54225420</v>
          </cell>
          <cell r="DL20">
            <v>19751</v>
          </cell>
          <cell r="DM20">
            <v>27375100</v>
          </cell>
          <cell r="DN20">
            <v>1260</v>
          </cell>
          <cell r="DO20">
            <v>1951500</v>
          </cell>
          <cell r="DP20">
            <v>332587</v>
          </cell>
          <cell r="DQ20">
            <v>83552020</v>
          </cell>
          <cell r="DR20">
            <v>1637667</v>
          </cell>
          <cell r="DS20">
            <v>71406</v>
          </cell>
          <cell r="DT20">
            <v>10856</v>
          </cell>
          <cell r="DU20">
            <v>1719929</v>
          </cell>
          <cell r="DV20">
            <v>37311</v>
          </cell>
          <cell r="DW20">
            <v>1020651</v>
          </cell>
          <cell r="DX20">
            <v>760</v>
          </cell>
          <cell r="DY20">
            <v>352</v>
          </cell>
          <cell r="DZ20">
            <v>5852</v>
          </cell>
          <cell r="EA20">
            <v>12098</v>
          </cell>
          <cell r="EB20">
            <v>644</v>
          </cell>
          <cell r="EC20">
            <v>18594</v>
          </cell>
          <cell r="ED20">
            <v>19215</v>
          </cell>
          <cell r="EE20">
            <v>4418</v>
          </cell>
          <cell r="EF20">
            <v>229</v>
          </cell>
          <cell r="EG20">
            <v>23862</v>
          </cell>
          <cell r="EH20">
            <v>107</v>
          </cell>
          <cell r="EI20">
            <v>179</v>
          </cell>
          <cell r="EJ20">
            <v>0</v>
          </cell>
          <cell r="EK20">
            <v>286</v>
          </cell>
          <cell r="EL20">
            <v>25174</v>
          </cell>
          <cell r="EM20">
            <v>16695</v>
          </cell>
          <cell r="EN20">
            <v>873</v>
          </cell>
          <cell r="EO20">
            <v>42742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8473</v>
          </cell>
        </row>
        <row r="21">
          <cell r="A21" t="str">
            <v>0110</v>
          </cell>
          <cell r="B21" t="str">
            <v>3579005</v>
          </cell>
          <cell r="C21">
            <v>24</v>
          </cell>
          <cell r="D21" t="str">
            <v>태안우체국</v>
          </cell>
          <cell r="E21">
            <v>1899</v>
          </cell>
          <cell r="F21">
            <v>645660</v>
          </cell>
          <cell r="G21">
            <v>305524</v>
          </cell>
          <cell r="H21">
            <v>48674000</v>
          </cell>
          <cell r="I21">
            <v>111676</v>
          </cell>
          <cell r="J21">
            <v>419099</v>
          </cell>
          <cell r="K21">
            <v>49319660</v>
          </cell>
          <cell r="L21">
            <v>4043</v>
          </cell>
          <cell r="M21">
            <v>7193270</v>
          </cell>
          <cell r="N21">
            <v>13236</v>
          </cell>
          <cell r="O21">
            <v>19492320</v>
          </cell>
          <cell r="P21">
            <v>762</v>
          </cell>
          <cell r="Q21">
            <v>18041</v>
          </cell>
          <cell r="R21">
            <v>26685590</v>
          </cell>
          <cell r="S21">
            <v>0</v>
          </cell>
          <cell r="T21">
            <v>0</v>
          </cell>
          <cell r="U21">
            <v>4394</v>
          </cell>
          <cell r="V21">
            <v>6591000</v>
          </cell>
          <cell r="W21">
            <v>354</v>
          </cell>
          <cell r="X21">
            <v>4748</v>
          </cell>
          <cell r="Y21">
            <v>6591000</v>
          </cell>
          <cell r="Z21">
            <v>3893</v>
          </cell>
          <cell r="AA21">
            <v>17732400</v>
          </cell>
          <cell r="AB21">
            <v>4124</v>
          </cell>
          <cell r="AC21">
            <v>11213500</v>
          </cell>
          <cell r="AD21">
            <v>5</v>
          </cell>
          <cell r="AE21">
            <v>8022</v>
          </cell>
          <cell r="AF21">
            <v>28945900</v>
          </cell>
          <cell r="AG21">
            <v>9835</v>
          </cell>
          <cell r="AH21">
            <v>25571330</v>
          </cell>
          <cell r="AI21">
            <v>327278</v>
          </cell>
          <cell r="AJ21">
            <v>85970820</v>
          </cell>
          <cell r="AK21">
            <v>112797</v>
          </cell>
          <cell r="AL21">
            <v>449910</v>
          </cell>
          <cell r="AM21">
            <v>111542150</v>
          </cell>
          <cell r="AN21">
            <v>5621</v>
          </cell>
          <cell r="AO21">
            <v>1483490</v>
          </cell>
          <cell r="AP21">
            <v>72</v>
          </cell>
          <cell r="AQ21">
            <v>6120</v>
          </cell>
          <cell r="AR21">
            <v>43</v>
          </cell>
          <cell r="AS21">
            <v>7</v>
          </cell>
          <cell r="AT21">
            <v>2</v>
          </cell>
          <cell r="AU21">
            <v>0</v>
          </cell>
          <cell r="AV21">
            <v>1090</v>
          </cell>
          <cell r="AW21">
            <v>202</v>
          </cell>
          <cell r="AX21">
            <v>104</v>
          </cell>
          <cell r="AY21">
            <v>0</v>
          </cell>
          <cell r="AZ21">
            <v>530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20</v>
          </cell>
          <cell r="BG21">
            <v>0</v>
          </cell>
          <cell r="BH21">
            <v>0</v>
          </cell>
          <cell r="BI21">
            <v>0</v>
          </cell>
          <cell r="BJ21">
            <v>3083</v>
          </cell>
          <cell r="BK21">
            <v>14897300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34261</v>
          </cell>
          <cell r="BT21">
            <v>15114</v>
          </cell>
          <cell r="BU21">
            <v>0</v>
          </cell>
          <cell r="BV21">
            <v>21</v>
          </cell>
          <cell r="BW21">
            <v>0</v>
          </cell>
          <cell r="BX21">
            <v>49396</v>
          </cell>
          <cell r="BY21">
            <v>3</v>
          </cell>
          <cell r="BZ21">
            <v>1740</v>
          </cell>
          <cell r="CA21">
            <v>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3</v>
          </cell>
          <cell r="CJ21">
            <v>1740</v>
          </cell>
          <cell r="CK21">
            <v>4</v>
          </cell>
          <cell r="CL21">
            <v>8720</v>
          </cell>
          <cell r="CM21">
            <v>0</v>
          </cell>
          <cell r="CN21">
            <v>0</v>
          </cell>
          <cell r="CO21">
            <v>55</v>
          </cell>
          <cell r="CP21">
            <v>2393000</v>
          </cell>
          <cell r="CQ21">
            <v>59</v>
          </cell>
          <cell r="CR21">
            <v>2401720</v>
          </cell>
          <cell r="CS21">
            <v>64</v>
          </cell>
          <cell r="CT21">
            <v>1675300</v>
          </cell>
          <cell r="CU21">
            <v>8</v>
          </cell>
          <cell r="CV21">
            <v>359300</v>
          </cell>
          <cell r="CW21">
            <v>72</v>
          </cell>
          <cell r="CX21">
            <v>2034600</v>
          </cell>
          <cell r="CY21">
            <v>134</v>
          </cell>
          <cell r="CZ21">
            <v>4438060</v>
          </cell>
          <cell r="DA21">
            <v>419102</v>
          </cell>
          <cell r="DB21">
            <v>49321400</v>
          </cell>
          <cell r="DC21">
            <v>18100</v>
          </cell>
          <cell r="DD21">
            <v>29087310</v>
          </cell>
          <cell r="DE21">
            <v>12842</v>
          </cell>
          <cell r="DF21">
            <v>37571500</v>
          </cell>
          <cell r="DG21">
            <v>450044</v>
          </cell>
          <cell r="DH21">
            <v>115980210</v>
          </cell>
          <cell r="DI21">
            <v>89215550</v>
          </cell>
          <cell r="DJ21">
            <v>139056</v>
          </cell>
          <cell r="DK21">
            <v>22899270</v>
          </cell>
          <cell r="DL21">
            <v>7912</v>
          </cell>
          <cell r="DM21">
            <v>14932790</v>
          </cell>
          <cell r="DN21">
            <v>307</v>
          </cell>
          <cell r="DO21">
            <v>1688500</v>
          </cell>
          <cell r="DP21">
            <v>147275</v>
          </cell>
          <cell r="DQ21">
            <v>39520560</v>
          </cell>
          <cell r="DR21">
            <v>948613</v>
          </cell>
          <cell r="DS21">
            <v>35522</v>
          </cell>
          <cell r="DT21">
            <v>6918</v>
          </cell>
          <cell r="DU21">
            <v>991053</v>
          </cell>
          <cell r="DV21">
            <v>3330</v>
          </cell>
          <cell r="DW21">
            <v>852098</v>
          </cell>
          <cell r="DX21">
            <v>2044</v>
          </cell>
          <cell r="DY21">
            <v>184</v>
          </cell>
          <cell r="DZ21">
            <v>1864</v>
          </cell>
          <cell r="EA21">
            <v>2012</v>
          </cell>
          <cell r="EB21">
            <v>85</v>
          </cell>
          <cell r="EC21">
            <v>3961</v>
          </cell>
          <cell r="ED21">
            <v>2026</v>
          </cell>
          <cell r="EE21">
            <v>587</v>
          </cell>
          <cell r="EF21">
            <v>15</v>
          </cell>
          <cell r="EG21">
            <v>2628</v>
          </cell>
          <cell r="EH21">
            <v>0</v>
          </cell>
          <cell r="EI21">
            <v>15</v>
          </cell>
          <cell r="EJ21">
            <v>0</v>
          </cell>
          <cell r="EK21">
            <v>15</v>
          </cell>
          <cell r="EL21">
            <v>3890</v>
          </cell>
          <cell r="EM21">
            <v>2614</v>
          </cell>
          <cell r="EN21">
            <v>100</v>
          </cell>
          <cell r="EO21">
            <v>6604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8265</v>
          </cell>
        </row>
        <row r="22">
          <cell r="A22" t="str">
            <v>0110</v>
          </cell>
          <cell r="B22" t="str">
            <v>3600114</v>
          </cell>
          <cell r="C22">
            <v>8</v>
          </cell>
          <cell r="D22" t="str">
            <v>청주우체국</v>
          </cell>
          <cell r="E22">
            <v>32760</v>
          </cell>
          <cell r="F22">
            <v>13452500</v>
          </cell>
          <cell r="G22">
            <v>3004089</v>
          </cell>
          <cell r="H22">
            <v>517003770</v>
          </cell>
          <cell r="I22">
            <v>6247</v>
          </cell>
          <cell r="J22">
            <v>3043096</v>
          </cell>
          <cell r="K22">
            <v>530456270</v>
          </cell>
          <cell r="L22">
            <v>75522</v>
          </cell>
          <cell r="M22">
            <v>124430220</v>
          </cell>
          <cell r="N22">
            <v>148445</v>
          </cell>
          <cell r="O22">
            <v>242077600</v>
          </cell>
          <cell r="P22">
            <v>7498</v>
          </cell>
          <cell r="Q22">
            <v>231465</v>
          </cell>
          <cell r="R22">
            <v>366507820</v>
          </cell>
          <cell r="S22">
            <v>25</v>
          </cell>
          <cell r="T22">
            <v>74500</v>
          </cell>
          <cell r="U22">
            <v>9614</v>
          </cell>
          <cell r="V22">
            <v>14584430</v>
          </cell>
          <cell r="W22">
            <v>0</v>
          </cell>
          <cell r="X22">
            <v>9639</v>
          </cell>
          <cell r="Y22">
            <v>14658930</v>
          </cell>
          <cell r="Z22">
            <v>11801</v>
          </cell>
          <cell r="AA22">
            <v>50474240</v>
          </cell>
          <cell r="AB22">
            <v>9209</v>
          </cell>
          <cell r="AC22">
            <v>24818690</v>
          </cell>
          <cell r="AD22">
            <v>142</v>
          </cell>
          <cell r="AE22">
            <v>21152</v>
          </cell>
          <cell r="AF22">
            <v>75292930</v>
          </cell>
          <cell r="AG22">
            <v>120108</v>
          </cell>
          <cell r="AH22">
            <v>188431460</v>
          </cell>
          <cell r="AI22">
            <v>3171357</v>
          </cell>
          <cell r="AJ22">
            <v>798484490</v>
          </cell>
          <cell r="AK22">
            <v>13887</v>
          </cell>
          <cell r="AL22">
            <v>3305352</v>
          </cell>
          <cell r="AM22">
            <v>986915950</v>
          </cell>
          <cell r="AN22">
            <v>35381</v>
          </cell>
          <cell r="AO22">
            <v>9903340</v>
          </cell>
          <cell r="AP22">
            <v>291</v>
          </cell>
          <cell r="AQ22">
            <v>24420</v>
          </cell>
          <cell r="AR22">
            <v>666</v>
          </cell>
          <cell r="AS22">
            <v>23</v>
          </cell>
          <cell r="AT22">
            <v>39</v>
          </cell>
          <cell r="AU22">
            <v>0</v>
          </cell>
          <cell r="AV22">
            <v>20559</v>
          </cell>
          <cell r="AW22">
            <v>2946</v>
          </cell>
          <cell r="AX22">
            <v>570</v>
          </cell>
          <cell r="AY22">
            <v>0</v>
          </cell>
          <cell r="AZ22">
            <v>4396</v>
          </cell>
          <cell r="BA22">
            <v>0</v>
          </cell>
          <cell r="BB22">
            <v>0</v>
          </cell>
          <cell r="BC22">
            <v>3119</v>
          </cell>
          <cell r="BD22">
            <v>3119000</v>
          </cell>
          <cell r="BE22">
            <v>0</v>
          </cell>
          <cell r="BF22">
            <v>383</v>
          </cell>
          <cell r="BG22">
            <v>0</v>
          </cell>
          <cell r="BH22">
            <v>0</v>
          </cell>
          <cell r="BI22">
            <v>23</v>
          </cell>
          <cell r="BJ22">
            <v>4818</v>
          </cell>
          <cell r="BK22">
            <v>17753700</v>
          </cell>
          <cell r="BL22">
            <v>2</v>
          </cell>
          <cell r="BM22">
            <v>0</v>
          </cell>
          <cell r="BN22">
            <v>1</v>
          </cell>
          <cell r="BO22">
            <v>283</v>
          </cell>
          <cell r="BP22">
            <v>283000</v>
          </cell>
          <cell r="BQ22">
            <v>0</v>
          </cell>
          <cell r="BR22">
            <v>5</v>
          </cell>
          <cell r="BS22">
            <v>128742</v>
          </cell>
          <cell r="BT22">
            <v>101691</v>
          </cell>
          <cell r="BU22">
            <v>0</v>
          </cell>
          <cell r="BV22">
            <v>8200</v>
          </cell>
          <cell r="BW22">
            <v>0</v>
          </cell>
          <cell r="BX22">
            <v>238633</v>
          </cell>
          <cell r="BY22">
            <v>3416</v>
          </cell>
          <cell r="BZ22">
            <v>3152730</v>
          </cell>
          <cell r="CA22">
            <v>481</v>
          </cell>
          <cell r="CB22">
            <v>168350</v>
          </cell>
          <cell r="CC22">
            <v>774</v>
          </cell>
          <cell r="CD22">
            <v>1362000</v>
          </cell>
          <cell r="CE22">
            <v>440</v>
          </cell>
          <cell r="CF22">
            <v>657880</v>
          </cell>
          <cell r="CG22">
            <v>20</v>
          </cell>
          <cell r="CH22">
            <v>8000</v>
          </cell>
          <cell r="CI22">
            <v>5131</v>
          </cell>
          <cell r="CJ22">
            <v>5348960</v>
          </cell>
          <cell r="CK22">
            <v>115</v>
          </cell>
          <cell r="CL22">
            <v>335170</v>
          </cell>
          <cell r="CM22">
            <v>0</v>
          </cell>
          <cell r="CN22">
            <v>0</v>
          </cell>
          <cell r="CO22">
            <v>1386</v>
          </cell>
          <cell r="CP22">
            <v>54600580</v>
          </cell>
          <cell r="CQ22">
            <v>1501</v>
          </cell>
          <cell r="CR22">
            <v>54935750</v>
          </cell>
          <cell r="CS22">
            <v>553</v>
          </cell>
          <cell r="CT22">
            <v>15055200</v>
          </cell>
          <cell r="CU22">
            <v>174</v>
          </cell>
          <cell r="CV22">
            <v>5901600</v>
          </cell>
          <cell r="CW22">
            <v>727</v>
          </cell>
          <cell r="CX22">
            <v>20956800</v>
          </cell>
          <cell r="CY22">
            <v>7359</v>
          </cell>
          <cell r="CZ22">
            <v>81241510</v>
          </cell>
          <cell r="DA22">
            <v>3048227</v>
          </cell>
          <cell r="DB22">
            <v>535805230</v>
          </cell>
          <cell r="DC22">
            <v>232966</v>
          </cell>
          <cell r="DD22">
            <v>421443570</v>
          </cell>
          <cell r="DE22">
            <v>31518</v>
          </cell>
          <cell r="DF22">
            <v>110908660</v>
          </cell>
          <cell r="DG22">
            <v>3312711</v>
          </cell>
          <cell r="DH22">
            <v>1068157460</v>
          </cell>
          <cell r="DI22">
            <v>868157460</v>
          </cell>
          <cell r="DJ22">
            <v>1076464</v>
          </cell>
          <cell r="DK22">
            <v>201850310</v>
          </cell>
          <cell r="DL22">
            <v>82600</v>
          </cell>
          <cell r="DM22">
            <v>166721370</v>
          </cell>
          <cell r="DN22">
            <v>1568</v>
          </cell>
          <cell r="DO22">
            <v>3241500</v>
          </cell>
          <cell r="DP22">
            <v>1160632</v>
          </cell>
          <cell r="DQ22">
            <v>371813180</v>
          </cell>
          <cell r="DR22">
            <v>7290909</v>
          </cell>
          <cell r="DS22">
            <v>304089</v>
          </cell>
          <cell r="DT22">
            <v>42942</v>
          </cell>
          <cell r="DU22">
            <v>7637940</v>
          </cell>
          <cell r="DV22">
            <v>159538</v>
          </cell>
          <cell r="DW22">
            <v>1073479</v>
          </cell>
          <cell r="DX22">
            <v>22427</v>
          </cell>
          <cell r="DY22">
            <v>8233</v>
          </cell>
          <cell r="DZ22">
            <v>0</v>
          </cell>
          <cell r="EA22">
            <v>1</v>
          </cell>
          <cell r="EB22">
            <v>2579</v>
          </cell>
          <cell r="EC22">
            <v>2580</v>
          </cell>
          <cell r="ED22">
            <v>34661</v>
          </cell>
          <cell r="EE22">
            <v>6</v>
          </cell>
          <cell r="EF22">
            <v>695</v>
          </cell>
          <cell r="EG22">
            <v>35362</v>
          </cell>
          <cell r="EH22">
            <v>761</v>
          </cell>
          <cell r="EI22">
            <v>0</v>
          </cell>
          <cell r="EJ22">
            <v>0</v>
          </cell>
          <cell r="EK22">
            <v>761</v>
          </cell>
          <cell r="EL22">
            <v>35422</v>
          </cell>
          <cell r="EM22">
            <v>7</v>
          </cell>
          <cell r="EN22">
            <v>3274</v>
          </cell>
          <cell r="EO22">
            <v>38703</v>
          </cell>
          <cell r="EP22">
            <v>0</v>
          </cell>
          <cell r="EQ22">
            <v>0</v>
          </cell>
          <cell r="ER22">
            <v>0</v>
          </cell>
          <cell r="ES22">
            <v>0</v>
          </cell>
          <cell r="ET22">
            <v>48324</v>
          </cell>
        </row>
        <row r="23">
          <cell r="A23" t="str">
            <v>0110</v>
          </cell>
          <cell r="B23" t="str">
            <v>3611503</v>
          </cell>
          <cell r="C23">
            <v>11</v>
          </cell>
          <cell r="D23" t="str">
            <v>청주집중</v>
          </cell>
          <cell r="E23">
            <v>3137</v>
          </cell>
          <cell r="F23">
            <v>1074660</v>
          </cell>
          <cell r="G23">
            <v>1050985</v>
          </cell>
          <cell r="H23">
            <v>168298590</v>
          </cell>
          <cell r="I23">
            <v>201</v>
          </cell>
          <cell r="J23">
            <v>1054323</v>
          </cell>
          <cell r="K23">
            <v>169373250</v>
          </cell>
          <cell r="L23">
            <v>620</v>
          </cell>
          <cell r="M23">
            <v>843940</v>
          </cell>
          <cell r="N23">
            <v>27516</v>
          </cell>
          <cell r="O23">
            <v>31561280</v>
          </cell>
          <cell r="P23">
            <v>464</v>
          </cell>
          <cell r="Q23">
            <v>28600</v>
          </cell>
          <cell r="R23">
            <v>32405220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1</v>
          </cell>
          <cell r="AC23">
            <v>3000</v>
          </cell>
          <cell r="AD23">
            <v>3</v>
          </cell>
          <cell r="AE23">
            <v>4</v>
          </cell>
          <cell r="AF23">
            <v>3000</v>
          </cell>
          <cell r="AG23">
            <v>3757</v>
          </cell>
          <cell r="AH23">
            <v>1918600</v>
          </cell>
          <cell r="AI23">
            <v>1078502</v>
          </cell>
          <cell r="AJ23">
            <v>199862870</v>
          </cell>
          <cell r="AK23">
            <v>668</v>
          </cell>
          <cell r="AL23">
            <v>1082927</v>
          </cell>
          <cell r="AM23">
            <v>201781470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52001</v>
          </cell>
          <cell r="BT23">
            <v>963181</v>
          </cell>
          <cell r="BU23">
            <v>0</v>
          </cell>
          <cell r="BV23">
            <v>0</v>
          </cell>
          <cell r="BW23">
            <v>0</v>
          </cell>
          <cell r="BX23">
            <v>1015182</v>
          </cell>
          <cell r="BY23">
            <v>0</v>
          </cell>
          <cell r="BZ23">
            <v>0</v>
          </cell>
          <cell r="CA23">
            <v>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1054323</v>
          </cell>
          <cell r="DB23">
            <v>169373250</v>
          </cell>
          <cell r="DC23">
            <v>28600</v>
          </cell>
          <cell r="DD23">
            <v>32405220</v>
          </cell>
          <cell r="DE23">
            <v>4</v>
          </cell>
          <cell r="DF23">
            <v>3000</v>
          </cell>
          <cell r="DG23">
            <v>1082927</v>
          </cell>
          <cell r="DH23">
            <v>201781470</v>
          </cell>
          <cell r="DI23">
            <v>200526360</v>
          </cell>
          <cell r="DJ23">
            <v>1047600</v>
          </cell>
          <cell r="DK23">
            <v>168118140</v>
          </cell>
          <cell r="DL23">
            <v>28136</v>
          </cell>
          <cell r="DM23">
            <v>32405220</v>
          </cell>
          <cell r="DN23">
            <v>1</v>
          </cell>
          <cell r="DO23">
            <v>3000</v>
          </cell>
          <cell r="DP23">
            <v>1075737</v>
          </cell>
          <cell r="DQ23">
            <v>200526360</v>
          </cell>
          <cell r="DR23">
            <v>663366</v>
          </cell>
          <cell r="DS23">
            <v>24103</v>
          </cell>
          <cell r="DT23">
            <v>3999</v>
          </cell>
          <cell r="DU23">
            <v>691468</v>
          </cell>
          <cell r="DV23">
            <v>0</v>
          </cell>
          <cell r="DW23">
            <v>690041</v>
          </cell>
          <cell r="DX23">
            <v>1367</v>
          </cell>
          <cell r="DY23">
            <v>60</v>
          </cell>
          <cell r="DZ23">
            <v>1320</v>
          </cell>
          <cell r="EA23">
            <v>4530</v>
          </cell>
          <cell r="EB23">
            <v>157</v>
          </cell>
          <cell r="EC23">
            <v>6007</v>
          </cell>
          <cell r="ED23">
            <v>5832</v>
          </cell>
          <cell r="EE23">
            <v>902</v>
          </cell>
          <cell r="EF23">
            <v>63</v>
          </cell>
          <cell r="EG23">
            <v>6797</v>
          </cell>
          <cell r="EH23">
            <v>13</v>
          </cell>
          <cell r="EI23">
            <v>41</v>
          </cell>
          <cell r="EJ23">
            <v>0</v>
          </cell>
          <cell r="EK23">
            <v>54</v>
          </cell>
          <cell r="EL23">
            <v>7165</v>
          </cell>
          <cell r="EM23">
            <v>5473</v>
          </cell>
          <cell r="EN23">
            <v>220</v>
          </cell>
          <cell r="EO23">
            <v>12858</v>
          </cell>
          <cell r="EP23">
            <v>14231582</v>
          </cell>
          <cell r="EQ23">
            <v>728895</v>
          </cell>
          <cell r="ER23">
            <v>144928</v>
          </cell>
          <cell r="ES23">
            <v>15105405</v>
          </cell>
          <cell r="ET23">
            <v>139818</v>
          </cell>
        </row>
        <row r="24">
          <cell r="A24" t="str">
            <v>0110</v>
          </cell>
          <cell r="B24" t="str">
            <v>3658005</v>
          </cell>
          <cell r="C24">
            <v>27</v>
          </cell>
          <cell r="D24" t="str">
            <v>진천우체국</v>
          </cell>
          <cell r="E24">
            <v>7009</v>
          </cell>
          <cell r="F24">
            <v>2429520</v>
          </cell>
          <cell r="G24">
            <v>339934</v>
          </cell>
          <cell r="H24">
            <v>54104960</v>
          </cell>
          <cell r="I24">
            <v>248</v>
          </cell>
          <cell r="J24">
            <v>347191</v>
          </cell>
          <cell r="K24">
            <v>56534480</v>
          </cell>
          <cell r="L24">
            <v>10681</v>
          </cell>
          <cell r="M24">
            <v>15888090</v>
          </cell>
          <cell r="N24">
            <v>12409</v>
          </cell>
          <cell r="O24">
            <v>13325300</v>
          </cell>
          <cell r="P24">
            <v>27</v>
          </cell>
          <cell r="Q24">
            <v>23117</v>
          </cell>
          <cell r="R24">
            <v>29213390</v>
          </cell>
          <cell r="S24">
            <v>18</v>
          </cell>
          <cell r="T24">
            <v>47500</v>
          </cell>
          <cell r="U24">
            <v>1890</v>
          </cell>
          <cell r="V24">
            <v>2844500</v>
          </cell>
          <cell r="W24">
            <v>0</v>
          </cell>
          <cell r="X24">
            <v>1908</v>
          </cell>
          <cell r="Y24">
            <v>2892000</v>
          </cell>
          <cell r="Z24">
            <v>2353</v>
          </cell>
          <cell r="AA24">
            <v>7849000</v>
          </cell>
          <cell r="AB24">
            <v>1033</v>
          </cell>
          <cell r="AC24">
            <v>2931500</v>
          </cell>
          <cell r="AD24">
            <v>0</v>
          </cell>
          <cell r="AE24">
            <v>3386</v>
          </cell>
          <cell r="AF24">
            <v>10780500</v>
          </cell>
          <cell r="AG24">
            <v>20061</v>
          </cell>
          <cell r="AH24">
            <v>26214110</v>
          </cell>
          <cell r="AI24">
            <v>355266</v>
          </cell>
          <cell r="AJ24">
            <v>73206260</v>
          </cell>
          <cell r="AK24">
            <v>275</v>
          </cell>
          <cell r="AL24">
            <v>375602</v>
          </cell>
          <cell r="AM24">
            <v>99420370</v>
          </cell>
          <cell r="AN24">
            <v>11619</v>
          </cell>
          <cell r="AO24">
            <v>3015060</v>
          </cell>
          <cell r="AP24">
            <v>0</v>
          </cell>
          <cell r="AQ24">
            <v>0</v>
          </cell>
          <cell r="AR24">
            <v>130</v>
          </cell>
          <cell r="AS24">
            <v>1</v>
          </cell>
          <cell r="AT24">
            <v>1</v>
          </cell>
          <cell r="AU24">
            <v>0</v>
          </cell>
          <cell r="AV24">
            <v>389</v>
          </cell>
          <cell r="AW24">
            <v>137</v>
          </cell>
          <cell r="AX24">
            <v>20</v>
          </cell>
          <cell r="AY24">
            <v>0</v>
          </cell>
          <cell r="AZ24">
            <v>643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7</v>
          </cell>
          <cell r="BG24">
            <v>0</v>
          </cell>
          <cell r="BI24">
            <v>15</v>
          </cell>
          <cell r="BJ24">
            <v>1683</v>
          </cell>
          <cell r="BK24">
            <v>5593400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1</v>
          </cell>
          <cell r="BS24">
            <v>60597</v>
          </cell>
          <cell r="BT24">
            <v>40521</v>
          </cell>
          <cell r="BU24">
            <v>0</v>
          </cell>
          <cell r="BV24">
            <v>0</v>
          </cell>
          <cell r="BW24">
            <v>0</v>
          </cell>
          <cell r="BX24">
            <v>101118</v>
          </cell>
          <cell r="BY24">
            <v>1413</v>
          </cell>
          <cell r="BZ24">
            <v>737010</v>
          </cell>
          <cell r="CA24">
            <v>14</v>
          </cell>
          <cell r="CB24">
            <v>4900</v>
          </cell>
          <cell r="CC24">
            <v>950</v>
          </cell>
          <cell r="CD24">
            <v>585100</v>
          </cell>
          <cell r="CE24">
            <v>3</v>
          </cell>
          <cell r="CF24">
            <v>30600</v>
          </cell>
          <cell r="CG24">
            <v>0</v>
          </cell>
          <cell r="CH24">
            <v>0</v>
          </cell>
          <cell r="CI24">
            <v>2380</v>
          </cell>
          <cell r="CJ24">
            <v>1357610</v>
          </cell>
          <cell r="CK24">
            <v>50</v>
          </cell>
          <cell r="CL24">
            <v>139990</v>
          </cell>
          <cell r="CM24">
            <v>0</v>
          </cell>
          <cell r="CN24">
            <v>0</v>
          </cell>
          <cell r="CO24">
            <v>305</v>
          </cell>
          <cell r="CP24">
            <v>8391900</v>
          </cell>
          <cell r="CQ24">
            <v>355</v>
          </cell>
          <cell r="CR24">
            <v>8531890</v>
          </cell>
          <cell r="CS24">
            <v>62</v>
          </cell>
          <cell r="CT24">
            <v>1517400</v>
          </cell>
          <cell r="CU24">
            <v>1</v>
          </cell>
          <cell r="CV24">
            <v>105100</v>
          </cell>
          <cell r="CW24">
            <v>63</v>
          </cell>
          <cell r="CX24">
            <v>1622500</v>
          </cell>
          <cell r="CY24">
            <v>2798</v>
          </cell>
          <cell r="CZ24">
            <v>11512000</v>
          </cell>
          <cell r="DA24">
            <v>349571</v>
          </cell>
          <cell r="DB24">
            <v>57892090</v>
          </cell>
          <cell r="DC24">
            <v>23472</v>
          </cell>
          <cell r="DD24">
            <v>37745280</v>
          </cell>
          <cell r="DE24">
            <v>5357</v>
          </cell>
          <cell r="DF24">
            <v>15295000</v>
          </cell>
          <cell r="DG24">
            <v>378400</v>
          </cell>
          <cell r="DH24">
            <v>110932370</v>
          </cell>
          <cell r="DI24">
            <v>95297440</v>
          </cell>
          <cell r="DJ24">
            <v>228546</v>
          </cell>
          <cell r="DK24">
            <v>34540210</v>
          </cell>
          <cell r="DL24">
            <v>9214</v>
          </cell>
          <cell r="DM24">
            <v>16880730</v>
          </cell>
          <cell r="DN24">
            <v>488</v>
          </cell>
          <cell r="DO24">
            <v>1516700</v>
          </cell>
          <cell r="DP24">
            <v>238248</v>
          </cell>
          <cell r="DQ24">
            <v>52937640</v>
          </cell>
          <cell r="DR24">
            <v>583835</v>
          </cell>
          <cell r="DS24">
            <v>34028</v>
          </cell>
          <cell r="DT24">
            <v>3606</v>
          </cell>
          <cell r="DU24">
            <v>621469</v>
          </cell>
          <cell r="DV24">
            <v>53</v>
          </cell>
          <cell r="DW24">
            <v>531078</v>
          </cell>
          <cell r="DX24">
            <v>504</v>
          </cell>
          <cell r="DY24">
            <v>166</v>
          </cell>
          <cell r="DZ24">
            <v>142</v>
          </cell>
          <cell r="EA24">
            <v>3544</v>
          </cell>
          <cell r="EB24">
            <v>261</v>
          </cell>
          <cell r="EC24">
            <v>3947</v>
          </cell>
          <cell r="ED24">
            <v>5969</v>
          </cell>
          <cell r="EE24">
            <v>1447</v>
          </cell>
          <cell r="EF24">
            <v>20</v>
          </cell>
          <cell r="EG24">
            <v>7436</v>
          </cell>
          <cell r="EH24">
            <v>9</v>
          </cell>
          <cell r="EI24">
            <v>46</v>
          </cell>
          <cell r="EJ24">
            <v>0</v>
          </cell>
          <cell r="EK24">
            <v>55</v>
          </cell>
          <cell r="EL24">
            <v>6120</v>
          </cell>
          <cell r="EM24">
            <v>5037</v>
          </cell>
          <cell r="EN24">
            <v>281</v>
          </cell>
          <cell r="EO24">
            <v>11438</v>
          </cell>
          <cell r="EP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1990</v>
          </cell>
        </row>
        <row r="25">
          <cell r="A25" t="str">
            <v>0110</v>
          </cell>
          <cell r="B25" t="str">
            <v>3678005</v>
          </cell>
          <cell r="C25">
            <v>26</v>
          </cell>
          <cell r="D25" t="str">
            <v>괴산우체국</v>
          </cell>
          <cell r="E25">
            <v>7677</v>
          </cell>
          <cell r="F25">
            <v>2670900</v>
          </cell>
          <cell r="G25">
            <v>400716</v>
          </cell>
          <cell r="H25">
            <v>65037940</v>
          </cell>
          <cell r="I25">
            <v>377</v>
          </cell>
          <cell r="J25">
            <v>408770</v>
          </cell>
          <cell r="K25">
            <v>67708840</v>
          </cell>
          <cell r="L25">
            <v>5523</v>
          </cell>
          <cell r="M25">
            <v>13844580</v>
          </cell>
          <cell r="N25">
            <v>11505</v>
          </cell>
          <cell r="O25">
            <v>11959090</v>
          </cell>
          <cell r="P25">
            <v>2367</v>
          </cell>
          <cell r="Q25">
            <v>19395</v>
          </cell>
          <cell r="R25">
            <v>25803670</v>
          </cell>
          <cell r="S25">
            <v>0</v>
          </cell>
          <cell r="T25">
            <v>0</v>
          </cell>
          <cell r="U25">
            <v>5225</v>
          </cell>
          <cell r="V25">
            <v>7837500</v>
          </cell>
          <cell r="W25">
            <v>0</v>
          </cell>
          <cell r="X25">
            <v>5225</v>
          </cell>
          <cell r="Y25">
            <v>7837500</v>
          </cell>
          <cell r="Z25">
            <v>3764</v>
          </cell>
          <cell r="AA25">
            <v>16578200</v>
          </cell>
          <cell r="AB25">
            <v>1921</v>
          </cell>
          <cell r="AC25">
            <v>5426590</v>
          </cell>
          <cell r="AD25">
            <v>19</v>
          </cell>
          <cell r="AE25">
            <v>5704</v>
          </cell>
          <cell r="AF25">
            <v>22004790</v>
          </cell>
          <cell r="AG25">
            <v>16964</v>
          </cell>
          <cell r="AH25">
            <v>33093680</v>
          </cell>
          <cell r="AI25">
            <v>419367</v>
          </cell>
          <cell r="AJ25">
            <v>90261120</v>
          </cell>
          <cell r="AK25">
            <v>2763</v>
          </cell>
          <cell r="AL25">
            <v>439094</v>
          </cell>
          <cell r="AM25">
            <v>123354800</v>
          </cell>
          <cell r="AN25">
            <v>11964</v>
          </cell>
          <cell r="AO25">
            <v>2998310</v>
          </cell>
          <cell r="AP25">
            <v>3113</v>
          </cell>
          <cell r="AQ25">
            <v>264600</v>
          </cell>
          <cell r="AR25">
            <v>165</v>
          </cell>
          <cell r="AS25">
            <v>3</v>
          </cell>
          <cell r="AT25">
            <v>2</v>
          </cell>
          <cell r="AU25">
            <v>0</v>
          </cell>
          <cell r="AV25">
            <v>749</v>
          </cell>
          <cell r="AW25">
            <v>74</v>
          </cell>
          <cell r="AX25">
            <v>109</v>
          </cell>
          <cell r="AY25">
            <v>0</v>
          </cell>
          <cell r="AZ25">
            <v>509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28</v>
          </cell>
          <cell r="BG25">
            <v>0</v>
          </cell>
          <cell r="BH25">
            <v>0</v>
          </cell>
          <cell r="BI25">
            <v>0</v>
          </cell>
          <cell r="BJ25">
            <v>3063</v>
          </cell>
          <cell r="BK25">
            <v>13438500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38868</v>
          </cell>
          <cell r="BT25">
            <v>22395</v>
          </cell>
          <cell r="BU25">
            <v>0</v>
          </cell>
          <cell r="BV25">
            <v>0</v>
          </cell>
          <cell r="BW25">
            <v>0</v>
          </cell>
          <cell r="BX25">
            <v>61263</v>
          </cell>
          <cell r="BY25">
            <v>745</v>
          </cell>
          <cell r="BZ25">
            <v>298000</v>
          </cell>
          <cell r="CA25">
            <v>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745</v>
          </cell>
          <cell r="CJ25">
            <v>298000</v>
          </cell>
          <cell r="CK25">
            <v>21</v>
          </cell>
          <cell r="CL25">
            <v>69670</v>
          </cell>
          <cell r="CM25">
            <v>0</v>
          </cell>
          <cell r="CN25">
            <v>0</v>
          </cell>
          <cell r="CO25">
            <v>101</v>
          </cell>
          <cell r="CP25">
            <v>3689500</v>
          </cell>
          <cell r="CQ25">
            <v>122</v>
          </cell>
          <cell r="CR25">
            <v>3759170</v>
          </cell>
          <cell r="CS25">
            <v>29</v>
          </cell>
          <cell r="CT25">
            <v>820000</v>
          </cell>
          <cell r="CU25">
            <v>2</v>
          </cell>
          <cell r="CV25">
            <v>126500</v>
          </cell>
          <cell r="CW25">
            <v>31</v>
          </cell>
          <cell r="CX25">
            <v>946500</v>
          </cell>
          <cell r="CY25">
            <v>898</v>
          </cell>
          <cell r="CZ25">
            <v>5003670</v>
          </cell>
          <cell r="DA25">
            <v>409515</v>
          </cell>
          <cell r="DB25">
            <v>68006840</v>
          </cell>
          <cell r="DC25">
            <v>19517</v>
          </cell>
          <cell r="DD25">
            <v>29562840</v>
          </cell>
          <cell r="DE25">
            <v>10960</v>
          </cell>
          <cell r="DF25">
            <v>30788790</v>
          </cell>
          <cell r="DG25">
            <v>439992</v>
          </cell>
          <cell r="DH25">
            <v>128358470</v>
          </cell>
          <cell r="DI25">
            <v>109390260</v>
          </cell>
          <cell r="DJ25">
            <v>240576</v>
          </cell>
          <cell r="DK25">
            <v>40486830</v>
          </cell>
          <cell r="DL25">
            <v>6730</v>
          </cell>
          <cell r="DM25">
            <v>13701550</v>
          </cell>
          <cell r="DN25">
            <v>190</v>
          </cell>
          <cell r="DO25">
            <v>378500</v>
          </cell>
          <cell r="DP25">
            <v>247496</v>
          </cell>
          <cell r="DQ25">
            <v>54566880</v>
          </cell>
          <cell r="DR25">
            <v>887441</v>
          </cell>
          <cell r="DS25">
            <v>33314</v>
          </cell>
          <cell r="DT25">
            <v>8188</v>
          </cell>
          <cell r="DU25">
            <v>928943</v>
          </cell>
          <cell r="DV25">
            <v>22271</v>
          </cell>
          <cell r="DW25">
            <v>641756</v>
          </cell>
          <cell r="DX25">
            <v>382</v>
          </cell>
          <cell r="DY25">
            <v>5</v>
          </cell>
          <cell r="DZ25">
            <v>500</v>
          </cell>
          <cell r="EA25">
            <v>4208</v>
          </cell>
          <cell r="EB25">
            <v>180</v>
          </cell>
          <cell r="EC25">
            <v>4888</v>
          </cell>
          <cell r="ED25">
            <v>6503</v>
          </cell>
          <cell r="EE25">
            <v>1389</v>
          </cell>
          <cell r="EF25">
            <v>36</v>
          </cell>
          <cell r="EG25">
            <v>7928</v>
          </cell>
          <cell r="EH25">
            <v>3</v>
          </cell>
          <cell r="EI25">
            <v>0</v>
          </cell>
          <cell r="EJ25">
            <v>0</v>
          </cell>
          <cell r="EK25">
            <v>3</v>
          </cell>
          <cell r="EL25">
            <v>7006</v>
          </cell>
          <cell r="EM25">
            <v>5597</v>
          </cell>
          <cell r="EN25">
            <v>216</v>
          </cell>
          <cell r="EO25">
            <v>12819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3156</v>
          </cell>
        </row>
        <row r="26">
          <cell r="A26" t="str">
            <v>0110</v>
          </cell>
          <cell r="B26" t="str">
            <v>3698005</v>
          </cell>
          <cell r="C26">
            <v>29</v>
          </cell>
          <cell r="D26" t="str">
            <v>음성우체국</v>
          </cell>
          <cell r="E26">
            <v>9051</v>
          </cell>
          <cell r="F26">
            <v>3255970</v>
          </cell>
          <cell r="G26">
            <v>434551</v>
          </cell>
          <cell r="H26">
            <v>65938240</v>
          </cell>
          <cell r="I26">
            <v>495</v>
          </cell>
          <cell r="J26">
            <v>444097</v>
          </cell>
          <cell r="K26">
            <v>69194210</v>
          </cell>
          <cell r="L26">
            <v>11609</v>
          </cell>
          <cell r="M26">
            <v>17078100</v>
          </cell>
          <cell r="N26">
            <v>13668</v>
          </cell>
          <cell r="O26">
            <v>15816190</v>
          </cell>
          <cell r="P26">
            <v>1415</v>
          </cell>
          <cell r="Q26">
            <v>26692</v>
          </cell>
          <cell r="R26">
            <v>32894290</v>
          </cell>
          <cell r="S26">
            <v>0</v>
          </cell>
          <cell r="T26">
            <v>0</v>
          </cell>
          <cell r="U26">
            <v>519</v>
          </cell>
          <cell r="V26">
            <v>786500</v>
          </cell>
          <cell r="W26">
            <v>0</v>
          </cell>
          <cell r="X26">
            <v>519</v>
          </cell>
          <cell r="Y26">
            <v>786500</v>
          </cell>
          <cell r="Z26">
            <v>3779</v>
          </cell>
          <cell r="AA26">
            <v>12228280</v>
          </cell>
          <cell r="AB26">
            <v>822</v>
          </cell>
          <cell r="AC26">
            <v>1943500</v>
          </cell>
          <cell r="AD26">
            <v>9</v>
          </cell>
          <cell r="AE26">
            <v>4610</v>
          </cell>
          <cell r="AF26">
            <v>14171780</v>
          </cell>
          <cell r="AG26">
            <v>24439</v>
          </cell>
          <cell r="AH26">
            <v>32562350</v>
          </cell>
          <cell r="AI26">
            <v>449560</v>
          </cell>
          <cell r="AJ26">
            <v>84484430</v>
          </cell>
          <cell r="AK26">
            <v>1919</v>
          </cell>
          <cell r="AL26">
            <v>475918</v>
          </cell>
          <cell r="AM26">
            <v>117046780</v>
          </cell>
          <cell r="AN26">
            <v>3624</v>
          </cell>
          <cell r="AO26">
            <v>929320</v>
          </cell>
          <cell r="AP26">
            <v>0</v>
          </cell>
          <cell r="AQ26">
            <v>0</v>
          </cell>
          <cell r="AR26">
            <v>246</v>
          </cell>
          <cell r="AS26">
            <v>6</v>
          </cell>
          <cell r="AT26">
            <v>6</v>
          </cell>
          <cell r="AU26">
            <v>0</v>
          </cell>
          <cell r="AV26">
            <v>1039</v>
          </cell>
          <cell r="AW26">
            <v>226</v>
          </cell>
          <cell r="AX26">
            <v>93</v>
          </cell>
          <cell r="AY26">
            <v>0</v>
          </cell>
          <cell r="AZ26">
            <v>414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261</v>
          </cell>
          <cell r="BG26">
            <v>0</v>
          </cell>
          <cell r="BH26">
            <v>0</v>
          </cell>
          <cell r="BI26">
            <v>0</v>
          </cell>
          <cell r="BJ26">
            <v>2795</v>
          </cell>
          <cell r="BK26">
            <v>8116600</v>
          </cell>
          <cell r="BL26">
            <v>0</v>
          </cell>
          <cell r="BM26">
            <v>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1</v>
          </cell>
          <cell r="BS26">
            <v>163195</v>
          </cell>
          <cell r="BT26">
            <v>16171</v>
          </cell>
          <cell r="BU26">
            <v>0</v>
          </cell>
          <cell r="BV26">
            <v>519</v>
          </cell>
          <cell r="BW26">
            <v>0</v>
          </cell>
          <cell r="BX26">
            <v>179885</v>
          </cell>
          <cell r="BY26">
            <v>1203</v>
          </cell>
          <cell r="BZ26">
            <v>610970</v>
          </cell>
          <cell r="CA26">
            <v>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1203</v>
          </cell>
          <cell r="CJ26">
            <v>610970</v>
          </cell>
          <cell r="CK26">
            <v>17</v>
          </cell>
          <cell r="CL26">
            <v>56650</v>
          </cell>
          <cell r="CM26">
            <v>0</v>
          </cell>
          <cell r="CN26">
            <v>0</v>
          </cell>
          <cell r="CO26">
            <v>260</v>
          </cell>
          <cell r="CP26">
            <v>9031300</v>
          </cell>
          <cell r="CQ26">
            <v>277</v>
          </cell>
          <cell r="CR26">
            <v>9087950</v>
          </cell>
          <cell r="CS26">
            <v>54</v>
          </cell>
          <cell r="CT26">
            <v>1306600</v>
          </cell>
          <cell r="CU26">
            <v>7</v>
          </cell>
          <cell r="CV26">
            <v>159000</v>
          </cell>
          <cell r="CW26">
            <v>61</v>
          </cell>
          <cell r="CX26">
            <v>1465600</v>
          </cell>
          <cell r="CY26">
            <v>1541</v>
          </cell>
          <cell r="CZ26">
            <v>11164520</v>
          </cell>
          <cell r="DA26">
            <v>445300</v>
          </cell>
          <cell r="DB26">
            <v>69805180</v>
          </cell>
          <cell r="DC26">
            <v>26969</v>
          </cell>
          <cell r="DD26">
            <v>41982240</v>
          </cell>
          <cell r="DE26">
            <v>5190</v>
          </cell>
          <cell r="DF26">
            <v>16423880</v>
          </cell>
          <cell r="DG26">
            <v>477459</v>
          </cell>
          <cell r="DH26">
            <v>128211300</v>
          </cell>
          <cell r="DI26">
            <v>122106000</v>
          </cell>
          <cell r="DJ26">
            <v>339275</v>
          </cell>
          <cell r="DK26">
            <v>49704200</v>
          </cell>
          <cell r="DL26">
            <v>7308</v>
          </cell>
          <cell r="DM26">
            <v>15235200</v>
          </cell>
          <cell r="DN26">
            <v>1379</v>
          </cell>
          <cell r="DO26">
            <v>3069000</v>
          </cell>
          <cell r="DP26">
            <v>347962</v>
          </cell>
          <cell r="DQ26">
            <v>68008400</v>
          </cell>
          <cell r="DR26">
            <v>870730</v>
          </cell>
          <cell r="DS26">
            <v>51217</v>
          </cell>
          <cell r="DT26">
            <v>6032</v>
          </cell>
          <cell r="DU26">
            <v>927979</v>
          </cell>
          <cell r="DV26">
            <v>3038</v>
          </cell>
          <cell r="DW26">
            <v>726858</v>
          </cell>
          <cell r="DX26">
            <v>1808</v>
          </cell>
          <cell r="DY26">
            <v>1359</v>
          </cell>
          <cell r="DZ26">
            <v>1126</v>
          </cell>
          <cell r="EA26">
            <v>7499</v>
          </cell>
          <cell r="EB26">
            <v>468</v>
          </cell>
          <cell r="EC26">
            <v>9093</v>
          </cell>
          <cell r="ED26">
            <v>11065</v>
          </cell>
          <cell r="EE26">
            <v>2605</v>
          </cell>
          <cell r="EF26">
            <v>229</v>
          </cell>
          <cell r="EG26">
            <v>13899</v>
          </cell>
          <cell r="EH26">
            <v>39</v>
          </cell>
          <cell r="EI26">
            <v>108</v>
          </cell>
          <cell r="EJ26">
            <v>0</v>
          </cell>
          <cell r="EK26">
            <v>147</v>
          </cell>
          <cell r="EL26">
            <v>12230</v>
          </cell>
          <cell r="EM26">
            <v>10212</v>
          </cell>
          <cell r="EN26">
            <v>697</v>
          </cell>
          <cell r="EO26">
            <v>23139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9783</v>
          </cell>
        </row>
        <row r="27">
          <cell r="A27" t="str">
            <v>0110</v>
          </cell>
          <cell r="B27" t="str">
            <v>3708005</v>
          </cell>
          <cell r="C27">
            <v>30</v>
          </cell>
          <cell r="D27" t="str">
            <v>영동우체국</v>
          </cell>
          <cell r="E27">
            <v>15192</v>
          </cell>
          <cell r="F27">
            <v>3360810</v>
          </cell>
          <cell r="G27">
            <v>321887</v>
          </cell>
          <cell r="H27">
            <v>55010230</v>
          </cell>
          <cell r="I27">
            <v>11201</v>
          </cell>
          <cell r="J27">
            <v>348280</v>
          </cell>
          <cell r="K27">
            <v>58371040</v>
          </cell>
          <cell r="L27">
            <v>3835</v>
          </cell>
          <cell r="M27">
            <v>6483110</v>
          </cell>
          <cell r="N27">
            <v>16533</v>
          </cell>
          <cell r="O27">
            <v>20388190</v>
          </cell>
          <cell r="P27">
            <v>303</v>
          </cell>
          <cell r="Q27">
            <v>20671</v>
          </cell>
          <cell r="R27">
            <v>26871300</v>
          </cell>
          <cell r="S27">
            <v>325</v>
          </cell>
          <cell r="T27">
            <v>150000</v>
          </cell>
          <cell r="U27">
            <v>877</v>
          </cell>
          <cell r="V27">
            <v>1340500</v>
          </cell>
          <cell r="W27">
            <v>0</v>
          </cell>
          <cell r="X27">
            <v>1202</v>
          </cell>
          <cell r="Y27">
            <v>1490500</v>
          </cell>
          <cell r="Z27">
            <v>8037</v>
          </cell>
          <cell r="AA27">
            <v>20106980</v>
          </cell>
          <cell r="AB27">
            <v>1514</v>
          </cell>
          <cell r="AC27">
            <v>4395000</v>
          </cell>
          <cell r="AD27">
            <v>1</v>
          </cell>
          <cell r="AE27">
            <v>9552</v>
          </cell>
          <cell r="AF27">
            <v>24501980</v>
          </cell>
          <cell r="AG27">
            <v>27389</v>
          </cell>
          <cell r="AH27">
            <v>30100900</v>
          </cell>
          <cell r="AI27">
            <v>340811</v>
          </cell>
          <cell r="AJ27">
            <v>81133920</v>
          </cell>
          <cell r="AK27">
            <v>11505</v>
          </cell>
          <cell r="AL27">
            <v>379705</v>
          </cell>
          <cell r="AM27">
            <v>111234820</v>
          </cell>
          <cell r="AN27">
            <v>16659</v>
          </cell>
          <cell r="AO27">
            <v>4200790</v>
          </cell>
          <cell r="AP27">
            <v>1107</v>
          </cell>
          <cell r="AQ27">
            <v>94090</v>
          </cell>
          <cell r="AR27">
            <v>265</v>
          </cell>
          <cell r="AS27">
            <v>2</v>
          </cell>
          <cell r="AT27">
            <v>0</v>
          </cell>
          <cell r="AU27">
            <v>0</v>
          </cell>
          <cell r="AV27">
            <v>2796</v>
          </cell>
          <cell r="AW27">
            <v>92</v>
          </cell>
          <cell r="AX27">
            <v>56</v>
          </cell>
          <cell r="AY27">
            <v>0</v>
          </cell>
          <cell r="AZ27">
            <v>324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20</v>
          </cell>
          <cell r="BG27">
            <v>0</v>
          </cell>
          <cell r="BH27">
            <v>0</v>
          </cell>
          <cell r="BI27">
            <v>1</v>
          </cell>
          <cell r="BJ27">
            <v>7174</v>
          </cell>
          <cell r="BK27">
            <v>16775000</v>
          </cell>
          <cell r="BL27">
            <v>0</v>
          </cell>
          <cell r="BM27">
            <v>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30112</v>
          </cell>
          <cell r="BT27">
            <v>7973</v>
          </cell>
          <cell r="BU27">
            <v>0</v>
          </cell>
          <cell r="BV27">
            <v>198</v>
          </cell>
          <cell r="BW27">
            <v>0</v>
          </cell>
          <cell r="BX27">
            <v>38283</v>
          </cell>
          <cell r="BY27">
            <v>368</v>
          </cell>
          <cell r="BZ27">
            <v>203140</v>
          </cell>
          <cell r="CA27">
            <v>26</v>
          </cell>
          <cell r="CB27">
            <v>9100</v>
          </cell>
          <cell r="CC27">
            <v>0</v>
          </cell>
          <cell r="CD27">
            <v>0</v>
          </cell>
          <cell r="CE27">
            <v>1</v>
          </cell>
          <cell r="CF27">
            <v>3500</v>
          </cell>
          <cell r="CG27">
            <v>0</v>
          </cell>
          <cell r="CH27">
            <v>0</v>
          </cell>
          <cell r="CI27">
            <v>395</v>
          </cell>
          <cell r="CJ27">
            <v>215740</v>
          </cell>
          <cell r="CK27">
            <v>6</v>
          </cell>
          <cell r="CL27">
            <v>12900</v>
          </cell>
          <cell r="CM27">
            <v>0</v>
          </cell>
          <cell r="CN27">
            <v>0</v>
          </cell>
          <cell r="CO27">
            <v>81</v>
          </cell>
          <cell r="CP27">
            <v>3129800</v>
          </cell>
          <cell r="CQ27">
            <v>87</v>
          </cell>
          <cell r="CR27">
            <v>3142700</v>
          </cell>
          <cell r="CS27">
            <v>39</v>
          </cell>
          <cell r="CT27">
            <v>1094300</v>
          </cell>
          <cell r="CU27">
            <v>1</v>
          </cell>
          <cell r="CV27">
            <v>53100</v>
          </cell>
          <cell r="CW27">
            <v>40</v>
          </cell>
          <cell r="CX27">
            <v>1147400</v>
          </cell>
          <cell r="CY27">
            <v>522</v>
          </cell>
          <cell r="CZ27">
            <v>4505840</v>
          </cell>
          <cell r="DA27">
            <v>348675</v>
          </cell>
          <cell r="DB27">
            <v>58586780</v>
          </cell>
          <cell r="DC27">
            <v>20758</v>
          </cell>
          <cell r="DD27">
            <v>30014000</v>
          </cell>
          <cell r="DE27">
            <v>10794</v>
          </cell>
          <cell r="DF27">
            <v>27139880</v>
          </cell>
          <cell r="DG27">
            <v>380227</v>
          </cell>
          <cell r="DH27">
            <v>115740660</v>
          </cell>
          <cell r="DI27">
            <v>112706040</v>
          </cell>
          <cell r="DJ27">
            <v>141280</v>
          </cell>
          <cell r="DK27">
            <v>24813220</v>
          </cell>
          <cell r="DL27">
            <v>11244</v>
          </cell>
          <cell r="DM27">
            <v>17104750</v>
          </cell>
          <cell r="DN27">
            <v>6016</v>
          </cell>
          <cell r="DO27">
            <v>12099600</v>
          </cell>
          <cell r="DP27">
            <v>158540</v>
          </cell>
          <cell r="DQ27">
            <v>54017570</v>
          </cell>
          <cell r="DR27">
            <v>787405</v>
          </cell>
          <cell r="DS27">
            <v>28757</v>
          </cell>
          <cell r="DT27">
            <v>6622</v>
          </cell>
          <cell r="DU27">
            <v>822784</v>
          </cell>
          <cell r="DV27">
            <v>5004</v>
          </cell>
          <cell r="DW27">
            <v>591730</v>
          </cell>
          <cell r="DX27">
            <v>400</v>
          </cell>
          <cell r="DY27">
            <v>223</v>
          </cell>
          <cell r="DZ27">
            <v>251</v>
          </cell>
          <cell r="EA27">
            <v>1781</v>
          </cell>
          <cell r="EB27">
            <v>127</v>
          </cell>
          <cell r="EC27">
            <v>2159</v>
          </cell>
          <cell r="ED27">
            <v>2258</v>
          </cell>
          <cell r="EE27">
            <v>587</v>
          </cell>
          <cell r="EF27">
            <v>48</v>
          </cell>
          <cell r="EG27">
            <v>2893</v>
          </cell>
          <cell r="EH27">
            <v>16</v>
          </cell>
          <cell r="EI27">
            <v>24</v>
          </cell>
          <cell r="EJ27">
            <v>0</v>
          </cell>
          <cell r="EK27">
            <v>40</v>
          </cell>
          <cell r="EL27">
            <v>2525</v>
          </cell>
          <cell r="EM27">
            <v>2392</v>
          </cell>
          <cell r="EN27">
            <v>175</v>
          </cell>
          <cell r="EO27">
            <v>5092</v>
          </cell>
          <cell r="EP27">
            <v>0</v>
          </cell>
          <cell r="EQ27">
            <v>0</v>
          </cell>
          <cell r="ER27">
            <v>0</v>
          </cell>
          <cell r="ES27">
            <v>0</v>
          </cell>
          <cell r="ET27">
            <v>5516</v>
          </cell>
        </row>
        <row r="28">
          <cell r="A28" t="str">
            <v>0110</v>
          </cell>
          <cell r="B28" t="str">
            <v>3738005</v>
          </cell>
          <cell r="C28">
            <v>28</v>
          </cell>
          <cell r="D28" t="str">
            <v>옥천우체국</v>
          </cell>
          <cell r="E28">
            <v>14123</v>
          </cell>
          <cell r="F28">
            <v>4859090</v>
          </cell>
          <cell r="G28">
            <v>471255</v>
          </cell>
          <cell r="H28">
            <v>73797020</v>
          </cell>
          <cell r="I28">
            <v>1068</v>
          </cell>
          <cell r="J28">
            <v>486446</v>
          </cell>
          <cell r="K28">
            <v>78656110</v>
          </cell>
          <cell r="L28">
            <v>5070</v>
          </cell>
          <cell r="M28">
            <v>9773620</v>
          </cell>
          <cell r="N28">
            <v>12516</v>
          </cell>
          <cell r="O28">
            <v>16066350</v>
          </cell>
          <cell r="P28">
            <v>1267</v>
          </cell>
          <cell r="Q28">
            <v>18853</v>
          </cell>
          <cell r="R28">
            <v>25839970</v>
          </cell>
          <cell r="S28">
            <v>0</v>
          </cell>
          <cell r="T28">
            <v>0</v>
          </cell>
          <cell r="U28">
            <v>1357</v>
          </cell>
          <cell r="V28">
            <v>2040770</v>
          </cell>
          <cell r="W28">
            <v>75</v>
          </cell>
          <cell r="X28">
            <v>1432</v>
          </cell>
          <cell r="Y28">
            <v>2040770</v>
          </cell>
          <cell r="Z28">
            <v>2630</v>
          </cell>
          <cell r="AA28">
            <v>10186300</v>
          </cell>
          <cell r="AB28">
            <v>305</v>
          </cell>
          <cell r="AC28">
            <v>833750</v>
          </cell>
          <cell r="AD28">
            <v>74</v>
          </cell>
          <cell r="AE28">
            <v>3009</v>
          </cell>
          <cell r="AF28">
            <v>11020050</v>
          </cell>
          <cell r="AG28">
            <v>21823</v>
          </cell>
          <cell r="AH28">
            <v>24819010</v>
          </cell>
          <cell r="AI28">
            <v>485433</v>
          </cell>
          <cell r="AJ28">
            <v>92737890</v>
          </cell>
          <cell r="AK28">
            <v>2484</v>
          </cell>
          <cell r="AL28">
            <v>509740</v>
          </cell>
          <cell r="AM28">
            <v>117556900</v>
          </cell>
          <cell r="AN28">
            <v>4861</v>
          </cell>
          <cell r="AO28">
            <v>1239900</v>
          </cell>
          <cell r="AP28">
            <v>0</v>
          </cell>
          <cell r="AQ28">
            <v>0</v>
          </cell>
          <cell r="AR28">
            <v>25</v>
          </cell>
          <cell r="AS28">
            <v>2</v>
          </cell>
          <cell r="AT28">
            <v>2</v>
          </cell>
          <cell r="AU28">
            <v>0</v>
          </cell>
          <cell r="AV28">
            <v>288</v>
          </cell>
          <cell r="AW28">
            <v>86</v>
          </cell>
          <cell r="AX28">
            <v>83</v>
          </cell>
          <cell r="AY28">
            <v>0</v>
          </cell>
          <cell r="AZ28">
            <v>619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5</v>
          </cell>
          <cell r="BG28">
            <v>0</v>
          </cell>
          <cell r="BH28">
            <v>0</v>
          </cell>
          <cell r="BI28">
            <v>0</v>
          </cell>
          <cell r="BJ28">
            <v>2191</v>
          </cell>
          <cell r="BK28">
            <v>8023000</v>
          </cell>
          <cell r="BL28">
            <v>0</v>
          </cell>
          <cell r="BM28">
            <v>0</v>
          </cell>
          <cell r="BN28">
            <v>1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37850</v>
          </cell>
          <cell r="BT28">
            <v>6874</v>
          </cell>
          <cell r="BU28">
            <v>0</v>
          </cell>
          <cell r="BV28">
            <v>0</v>
          </cell>
          <cell r="BW28">
            <v>0</v>
          </cell>
          <cell r="BX28">
            <v>44724</v>
          </cell>
          <cell r="BY28">
            <v>536</v>
          </cell>
          <cell r="BZ28">
            <v>244810</v>
          </cell>
          <cell r="CA28">
            <v>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536</v>
          </cell>
          <cell r="CJ28">
            <v>244810</v>
          </cell>
          <cell r="CK28">
            <v>23</v>
          </cell>
          <cell r="CL28">
            <v>63700</v>
          </cell>
          <cell r="CM28">
            <v>0</v>
          </cell>
          <cell r="CN28">
            <v>0</v>
          </cell>
          <cell r="CO28">
            <v>86</v>
          </cell>
          <cell r="CP28">
            <v>3627400</v>
          </cell>
          <cell r="CQ28">
            <v>109</v>
          </cell>
          <cell r="CR28">
            <v>3691100</v>
          </cell>
          <cell r="CS28">
            <v>25</v>
          </cell>
          <cell r="CT28">
            <v>559200</v>
          </cell>
          <cell r="CU28">
            <v>2</v>
          </cell>
          <cell r="CV28">
            <v>104200</v>
          </cell>
          <cell r="CW28">
            <v>27</v>
          </cell>
          <cell r="CX28">
            <v>663400</v>
          </cell>
          <cell r="CY28">
            <v>672</v>
          </cell>
          <cell r="CZ28">
            <v>4599310</v>
          </cell>
          <cell r="DA28">
            <v>486982</v>
          </cell>
          <cell r="DB28">
            <v>78900920</v>
          </cell>
          <cell r="DC28">
            <v>18962</v>
          </cell>
          <cell r="DD28">
            <v>29531070</v>
          </cell>
          <cell r="DE28">
            <v>4468</v>
          </cell>
          <cell r="DF28">
            <v>13724220</v>
          </cell>
          <cell r="DG28">
            <v>510412</v>
          </cell>
          <cell r="DH28">
            <v>122156210</v>
          </cell>
          <cell r="DI28">
            <v>116543460</v>
          </cell>
          <cell r="DJ28">
            <v>131413</v>
          </cell>
          <cell r="DK28">
            <v>22340890</v>
          </cell>
          <cell r="DL28">
            <v>3760</v>
          </cell>
          <cell r="DM28">
            <v>7478140</v>
          </cell>
          <cell r="DN28">
            <v>162</v>
          </cell>
          <cell r="DO28">
            <v>607500</v>
          </cell>
          <cell r="DP28">
            <v>135335</v>
          </cell>
          <cell r="DQ28">
            <v>30426530</v>
          </cell>
          <cell r="DR28">
            <v>869962</v>
          </cell>
          <cell r="DS28">
            <v>29047</v>
          </cell>
          <cell r="DT28">
            <v>2851</v>
          </cell>
          <cell r="DU28">
            <v>901860</v>
          </cell>
          <cell r="DV28">
            <v>3155</v>
          </cell>
          <cell r="DW28">
            <v>898582</v>
          </cell>
          <cell r="DX28">
            <v>64</v>
          </cell>
          <cell r="DY28">
            <v>69</v>
          </cell>
          <cell r="DZ28">
            <v>96</v>
          </cell>
          <cell r="EA28">
            <v>1411</v>
          </cell>
          <cell r="EB28">
            <v>63</v>
          </cell>
          <cell r="EC28">
            <v>1570</v>
          </cell>
          <cell r="ED28">
            <v>5950</v>
          </cell>
          <cell r="EE28">
            <v>586</v>
          </cell>
          <cell r="EF28">
            <v>24</v>
          </cell>
          <cell r="EG28">
            <v>6560</v>
          </cell>
          <cell r="EH28">
            <v>22</v>
          </cell>
          <cell r="EI28">
            <v>0</v>
          </cell>
          <cell r="EJ28">
            <v>0</v>
          </cell>
          <cell r="EK28">
            <v>22</v>
          </cell>
          <cell r="EL28">
            <v>6068</v>
          </cell>
          <cell r="EM28">
            <v>1997</v>
          </cell>
          <cell r="EN28">
            <v>87</v>
          </cell>
          <cell r="EO28">
            <v>8152</v>
          </cell>
          <cell r="EP28">
            <v>0</v>
          </cell>
          <cell r="EQ28">
            <v>0</v>
          </cell>
          <cell r="ER28">
            <v>0</v>
          </cell>
          <cell r="ES28">
            <v>0</v>
          </cell>
          <cell r="ET28">
            <v>2728</v>
          </cell>
        </row>
        <row r="29">
          <cell r="A29" t="str">
            <v>0110</v>
          </cell>
          <cell r="B29" t="str">
            <v>3768005</v>
          </cell>
          <cell r="C29">
            <v>31</v>
          </cell>
          <cell r="D29" t="str">
            <v>보은우체국</v>
          </cell>
          <cell r="E29">
            <v>4312</v>
          </cell>
          <cell r="F29">
            <v>1469320</v>
          </cell>
          <cell r="G29">
            <v>222185</v>
          </cell>
          <cell r="H29">
            <v>34392980</v>
          </cell>
          <cell r="I29">
            <v>15292</v>
          </cell>
          <cell r="J29">
            <v>241789</v>
          </cell>
          <cell r="K29">
            <v>35862300</v>
          </cell>
          <cell r="L29">
            <v>2307</v>
          </cell>
          <cell r="M29">
            <v>4442380</v>
          </cell>
          <cell r="N29">
            <v>6288</v>
          </cell>
          <cell r="O29">
            <v>9134340</v>
          </cell>
          <cell r="P29">
            <v>2418</v>
          </cell>
          <cell r="Q29">
            <v>11013</v>
          </cell>
          <cell r="R29">
            <v>13576720</v>
          </cell>
          <cell r="S29">
            <v>0</v>
          </cell>
          <cell r="T29">
            <v>0</v>
          </cell>
          <cell r="U29">
            <v>3103</v>
          </cell>
          <cell r="V29">
            <v>4654500</v>
          </cell>
          <cell r="W29">
            <v>0</v>
          </cell>
          <cell r="X29">
            <v>3103</v>
          </cell>
          <cell r="Y29">
            <v>4654500</v>
          </cell>
          <cell r="Z29">
            <v>1131</v>
          </cell>
          <cell r="AA29">
            <v>4916700</v>
          </cell>
          <cell r="AB29">
            <v>1135</v>
          </cell>
          <cell r="AC29">
            <v>3290530</v>
          </cell>
          <cell r="AD29">
            <v>72</v>
          </cell>
          <cell r="AE29">
            <v>2338</v>
          </cell>
          <cell r="AF29">
            <v>8207230</v>
          </cell>
          <cell r="AG29">
            <v>7750</v>
          </cell>
          <cell r="AH29">
            <v>10828400</v>
          </cell>
          <cell r="AI29">
            <v>232711</v>
          </cell>
          <cell r="AJ29">
            <v>51472350</v>
          </cell>
          <cell r="AK29">
            <v>17782</v>
          </cell>
          <cell r="AL29">
            <v>258243</v>
          </cell>
          <cell r="AM29">
            <v>62300750</v>
          </cell>
          <cell r="AN29">
            <v>411</v>
          </cell>
          <cell r="AO29">
            <v>102750</v>
          </cell>
          <cell r="AP29">
            <v>0</v>
          </cell>
          <cell r="AQ29">
            <v>0</v>
          </cell>
          <cell r="AR29">
            <v>142</v>
          </cell>
          <cell r="AS29">
            <v>1</v>
          </cell>
          <cell r="AT29">
            <v>1</v>
          </cell>
          <cell r="AU29">
            <v>0</v>
          </cell>
          <cell r="AV29">
            <v>338</v>
          </cell>
          <cell r="AW29">
            <v>38</v>
          </cell>
          <cell r="AX29">
            <v>9</v>
          </cell>
          <cell r="AY29">
            <v>58</v>
          </cell>
          <cell r="AZ29">
            <v>213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62</v>
          </cell>
          <cell r="BG29">
            <v>0</v>
          </cell>
          <cell r="BH29">
            <v>0</v>
          </cell>
          <cell r="BI29">
            <v>0</v>
          </cell>
          <cell r="BJ29">
            <v>851</v>
          </cell>
          <cell r="BK29">
            <v>3461600</v>
          </cell>
          <cell r="BL29">
            <v>5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41171</v>
          </cell>
          <cell r="BT29">
            <v>8015</v>
          </cell>
          <cell r="BU29">
            <v>0</v>
          </cell>
          <cell r="BV29">
            <v>0</v>
          </cell>
          <cell r="BW29">
            <v>0</v>
          </cell>
          <cell r="BX29">
            <v>49186</v>
          </cell>
          <cell r="BY29">
            <v>158</v>
          </cell>
          <cell r="BZ29">
            <v>114330</v>
          </cell>
          <cell r="CA29">
            <v>59</v>
          </cell>
          <cell r="CB29">
            <v>20650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15</v>
          </cell>
          <cell r="CH29">
            <v>6000</v>
          </cell>
          <cell r="CI29">
            <v>232</v>
          </cell>
          <cell r="CJ29">
            <v>140980</v>
          </cell>
          <cell r="CK29">
            <v>8</v>
          </cell>
          <cell r="CL29">
            <v>24570</v>
          </cell>
          <cell r="CM29">
            <v>0</v>
          </cell>
          <cell r="CN29">
            <v>0</v>
          </cell>
          <cell r="CO29">
            <v>38</v>
          </cell>
          <cell r="CP29">
            <v>1310000</v>
          </cell>
          <cell r="CQ29">
            <v>46</v>
          </cell>
          <cell r="CR29">
            <v>1334570</v>
          </cell>
          <cell r="CS29">
            <v>10</v>
          </cell>
          <cell r="CT29">
            <v>94320</v>
          </cell>
          <cell r="CU29">
            <v>0</v>
          </cell>
          <cell r="CV29">
            <v>0</v>
          </cell>
          <cell r="CW29">
            <v>10</v>
          </cell>
          <cell r="CX29">
            <v>94320</v>
          </cell>
          <cell r="CY29">
            <v>288</v>
          </cell>
          <cell r="CZ29">
            <v>1569870</v>
          </cell>
          <cell r="DA29">
            <v>242021</v>
          </cell>
          <cell r="DB29">
            <v>36003280</v>
          </cell>
          <cell r="DC29">
            <v>11059</v>
          </cell>
          <cell r="DD29">
            <v>14911290</v>
          </cell>
          <cell r="DE29">
            <v>5451</v>
          </cell>
          <cell r="DF29">
            <v>12956050</v>
          </cell>
          <cell r="DG29">
            <v>258531</v>
          </cell>
          <cell r="DH29">
            <v>63870620</v>
          </cell>
          <cell r="DI29">
            <v>58203060</v>
          </cell>
          <cell r="DJ29">
            <v>123234</v>
          </cell>
          <cell r="DK29">
            <v>18998360</v>
          </cell>
          <cell r="DL29">
            <v>2209</v>
          </cell>
          <cell r="DM29">
            <v>2922460</v>
          </cell>
          <cell r="DN29">
            <v>114</v>
          </cell>
          <cell r="DO29">
            <v>210500</v>
          </cell>
          <cell r="DP29">
            <v>125557</v>
          </cell>
          <cell r="DQ29">
            <v>22131320</v>
          </cell>
          <cell r="DR29">
            <v>771093</v>
          </cell>
          <cell r="DS29">
            <v>17023</v>
          </cell>
          <cell r="DT29">
            <v>2308</v>
          </cell>
          <cell r="DU29">
            <v>790424</v>
          </cell>
          <cell r="DV29">
            <v>3878</v>
          </cell>
          <cell r="DW29">
            <v>477825</v>
          </cell>
          <cell r="DX29">
            <v>92</v>
          </cell>
          <cell r="DY29">
            <v>34</v>
          </cell>
          <cell r="DZ29">
            <v>550</v>
          </cell>
          <cell r="EA29">
            <v>1957</v>
          </cell>
          <cell r="EB29">
            <v>98</v>
          </cell>
          <cell r="EC29">
            <v>2605</v>
          </cell>
          <cell r="ED29">
            <v>3264</v>
          </cell>
          <cell r="EE29">
            <v>347</v>
          </cell>
          <cell r="EF29">
            <v>18</v>
          </cell>
          <cell r="EG29">
            <v>3629</v>
          </cell>
          <cell r="EH29">
            <v>20</v>
          </cell>
          <cell r="EI29">
            <v>13</v>
          </cell>
          <cell r="EJ29">
            <v>0</v>
          </cell>
          <cell r="EK29">
            <v>33</v>
          </cell>
          <cell r="EL29">
            <v>3834</v>
          </cell>
          <cell r="EM29">
            <v>2317</v>
          </cell>
          <cell r="EN29">
            <v>116</v>
          </cell>
          <cell r="EO29">
            <v>6267</v>
          </cell>
          <cell r="EP29">
            <v>0</v>
          </cell>
          <cell r="EQ29">
            <v>0</v>
          </cell>
          <cell r="ER29">
            <v>0</v>
          </cell>
          <cell r="ES29">
            <v>0</v>
          </cell>
          <cell r="ET29">
            <v>2700</v>
          </cell>
        </row>
        <row r="30">
          <cell r="A30" t="str">
            <v>0110</v>
          </cell>
          <cell r="B30" t="str">
            <v>3800104</v>
          </cell>
          <cell r="C30">
            <v>9</v>
          </cell>
          <cell r="D30" t="str">
            <v>충주우체국</v>
          </cell>
          <cell r="E30">
            <v>44589</v>
          </cell>
          <cell r="F30">
            <v>14544830</v>
          </cell>
          <cell r="G30">
            <v>868979</v>
          </cell>
          <cell r="H30">
            <v>155900480</v>
          </cell>
          <cell r="I30">
            <v>3116</v>
          </cell>
          <cell r="J30">
            <v>916684</v>
          </cell>
          <cell r="K30">
            <v>170445310</v>
          </cell>
          <cell r="L30">
            <v>17565</v>
          </cell>
          <cell r="M30">
            <v>31413910</v>
          </cell>
          <cell r="N30">
            <v>48427</v>
          </cell>
          <cell r="O30">
            <v>67347770</v>
          </cell>
          <cell r="P30">
            <v>2810</v>
          </cell>
          <cell r="Q30">
            <v>68802</v>
          </cell>
          <cell r="R30">
            <v>98761680</v>
          </cell>
          <cell r="S30">
            <v>28</v>
          </cell>
          <cell r="T30">
            <v>72000</v>
          </cell>
          <cell r="U30">
            <v>588</v>
          </cell>
          <cell r="V30">
            <v>889000</v>
          </cell>
          <cell r="W30">
            <v>0</v>
          </cell>
          <cell r="X30">
            <v>616</v>
          </cell>
          <cell r="Y30">
            <v>961000</v>
          </cell>
          <cell r="Z30">
            <v>9474</v>
          </cell>
          <cell r="AA30">
            <v>40160920</v>
          </cell>
          <cell r="AB30">
            <v>4448</v>
          </cell>
          <cell r="AC30">
            <v>12638160</v>
          </cell>
          <cell r="AD30">
            <v>77</v>
          </cell>
          <cell r="AE30">
            <v>13999</v>
          </cell>
          <cell r="AF30">
            <v>52799080</v>
          </cell>
          <cell r="AG30">
            <v>71656</v>
          </cell>
          <cell r="AH30">
            <v>86191660</v>
          </cell>
          <cell r="AI30">
            <v>922442</v>
          </cell>
          <cell r="AJ30">
            <v>236775410</v>
          </cell>
          <cell r="AK30">
            <v>6003</v>
          </cell>
          <cell r="AL30">
            <v>1000101</v>
          </cell>
          <cell r="AM30">
            <v>322967070</v>
          </cell>
          <cell r="AN30">
            <v>25006</v>
          </cell>
          <cell r="AO30">
            <v>6405790</v>
          </cell>
          <cell r="AP30">
            <v>0</v>
          </cell>
          <cell r="AQ30">
            <v>0</v>
          </cell>
          <cell r="AR30">
            <v>725</v>
          </cell>
          <cell r="AS30">
            <v>2</v>
          </cell>
          <cell r="AT30">
            <v>12</v>
          </cell>
          <cell r="AU30">
            <v>0</v>
          </cell>
          <cell r="AV30">
            <v>8272</v>
          </cell>
          <cell r="AW30">
            <v>835</v>
          </cell>
          <cell r="AX30">
            <v>96</v>
          </cell>
          <cell r="AY30">
            <v>0</v>
          </cell>
          <cell r="AZ30">
            <v>1229</v>
          </cell>
          <cell r="BA30">
            <v>0</v>
          </cell>
          <cell r="BB30">
            <v>5</v>
          </cell>
          <cell r="BC30">
            <v>1087</v>
          </cell>
          <cell r="BD30">
            <v>1087000</v>
          </cell>
          <cell r="BE30">
            <v>0</v>
          </cell>
          <cell r="BF30">
            <v>82</v>
          </cell>
          <cell r="BG30">
            <v>0</v>
          </cell>
          <cell r="BH30">
            <v>0</v>
          </cell>
          <cell r="BI30">
            <v>0</v>
          </cell>
          <cell r="BJ30">
            <v>6496</v>
          </cell>
          <cell r="BK30">
            <v>27574550</v>
          </cell>
          <cell r="BL30">
            <v>4</v>
          </cell>
          <cell r="BM30">
            <v>0</v>
          </cell>
          <cell r="BN30">
            <v>0</v>
          </cell>
          <cell r="BO30">
            <v>163</v>
          </cell>
          <cell r="BP30">
            <v>163000</v>
          </cell>
          <cell r="BQ30">
            <v>0</v>
          </cell>
          <cell r="BR30">
            <v>0</v>
          </cell>
          <cell r="BS30">
            <v>69076</v>
          </cell>
          <cell r="BT30">
            <v>102332</v>
          </cell>
          <cell r="BU30">
            <v>0</v>
          </cell>
          <cell r="BV30">
            <v>1047</v>
          </cell>
          <cell r="BW30">
            <v>0</v>
          </cell>
          <cell r="BX30">
            <v>172455</v>
          </cell>
          <cell r="BY30">
            <v>886</v>
          </cell>
          <cell r="BZ30">
            <v>593110</v>
          </cell>
          <cell r="CA30">
            <v>172</v>
          </cell>
          <cell r="CB30">
            <v>51700</v>
          </cell>
          <cell r="CC30">
            <v>0</v>
          </cell>
          <cell r="CD30">
            <v>0</v>
          </cell>
          <cell r="CE30">
            <v>6</v>
          </cell>
          <cell r="CF30">
            <v>21400</v>
          </cell>
          <cell r="CG30">
            <v>0</v>
          </cell>
          <cell r="CH30">
            <v>0</v>
          </cell>
          <cell r="CI30">
            <v>1064</v>
          </cell>
          <cell r="CJ30">
            <v>666210</v>
          </cell>
          <cell r="CK30">
            <v>11</v>
          </cell>
          <cell r="CL30">
            <v>58440</v>
          </cell>
          <cell r="CM30">
            <v>0</v>
          </cell>
          <cell r="CN30">
            <v>0</v>
          </cell>
          <cell r="CO30">
            <v>337</v>
          </cell>
          <cell r="CP30">
            <v>12719200</v>
          </cell>
          <cell r="CQ30">
            <v>348</v>
          </cell>
          <cell r="CR30">
            <v>12777640</v>
          </cell>
          <cell r="CS30">
            <v>117</v>
          </cell>
          <cell r="CT30">
            <v>3332700</v>
          </cell>
          <cell r="CU30">
            <v>1</v>
          </cell>
          <cell r="CV30">
            <v>20800</v>
          </cell>
          <cell r="CW30">
            <v>118</v>
          </cell>
          <cell r="CX30">
            <v>3353500</v>
          </cell>
          <cell r="CY30">
            <v>1530</v>
          </cell>
          <cell r="CZ30">
            <v>16797350</v>
          </cell>
          <cell r="DA30">
            <v>917748</v>
          </cell>
          <cell r="DB30">
            <v>171111520</v>
          </cell>
          <cell r="DC30">
            <v>69150</v>
          </cell>
          <cell r="DD30">
            <v>111539320</v>
          </cell>
          <cell r="DE30">
            <v>14733</v>
          </cell>
          <cell r="DF30">
            <v>57113580</v>
          </cell>
          <cell r="DG30">
            <v>1001631</v>
          </cell>
          <cell r="DH30">
            <v>339764420</v>
          </cell>
          <cell r="DI30">
            <v>311156290</v>
          </cell>
          <cell r="DJ30">
            <v>537779</v>
          </cell>
          <cell r="DK30">
            <v>94394380</v>
          </cell>
          <cell r="DL30">
            <v>37131</v>
          </cell>
          <cell r="DM30">
            <v>59820070</v>
          </cell>
          <cell r="DN30">
            <v>1570</v>
          </cell>
          <cell r="DO30">
            <v>4130000</v>
          </cell>
          <cell r="DP30">
            <v>576480</v>
          </cell>
          <cell r="DQ30">
            <v>158344450</v>
          </cell>
          <cell r="DR30">
            <v>1911468</v>
          </cell>
          <cell r="DS30">
            <v>100256</v>
          </cell>
          <cell r="DT30">
            <v>20423</v>
          </cell>
          <cell r="DU30">
            <v>2032147</v>
          </cell>
          <cell r="DV30">
            <v>25797</v>
          </cell>
          <cell r="DW30">
            <v>943662</v>
          </cell>
          <cell r="DX30">
            <v>3815</v>
          </cell>
          <cell r="DY30">
            <v>496</v>
          </cell>
          <cell r="DZ30">
            <v>401</v>
          </cell>
          <cell r="EA30">
            <v>9483</v>
          </cell>
          <cell r="EB30">
            <v>484</v>
          </cell>
          <cell r="EC30">
            <v>10368</v>
          </cell>
          <cell r="ED30">
            <v>18457</v>
          </cell>
          <cell r="EE30">
            <v>5292</v>
          </cell>
          <cell r="EF30">
            <v>37</v>
          </cell>
          <cell r="EG30">
            <v>23786</v>
          </cell>
          <cell r="EH30">
            <v>360</v>
          </cell>
          <cell r="EI30">
            <v>352</v>
          </cell>
          <cell r="EJ30">
            <v>2</v>
          </cell>
          <cell r="EK30">
            <v>714</v>
          </cell>
          <cell r="EL30">
            <v>19218</v>
          </cell>
          <cell r="EM30">
            <v>15127</v>
          </cell>
          <cell r="EN30">
            <v>523</v>
          </cell>
          <cell r="EO30">
            <v>34868</v>
          </cell>
          <cell r="EP30">
            <v>0</v>
          </cell>
          <cell r="EQ30">
            <v>0</v>
          </cell>
          <cell r="ER30">
            <v>0</v>
          </cell>
          <cell r="ES30">
            <v>0</v>
          </cell>
          <cell r="ET30">
            <v>16357</v>
          </cell>
        </row>
        <row r="31">
          <cell r="A31" t="str">
            <v>0110</v>
          </cell>
          <cell r="B31" t="str">
            <v>3900124</v>
          </cell>
          <cell r="C31">
            <v>10</v>
          </cell>
          <cell r="D31" t="str">
            <v>제천우체국</v>
          </cell>
          <cell r="E31">
            <v>7143</v>
          </cell>
          <cell r="F31">
            <v>2844480</v>
          </cell>
          <cell r="G31">
            <v>587902</v>
          </cell>
          <cell r="H31">
            <v>104335680</v>
          </cell>
          <cell r="I31">
            <v>40000</v>
          </cell>
          <cell r="J31">
            <v>635045</v>
          </cell>
          <cell r="K31">
            <v>107180160</v>
          </cell>
          <cell r="L31">
            <v>12530</v>
          </cell>
          <cell r="M31">
            <v>17739200</v>
          </cell>
          <cell r="N31">
            <v>34379</v>
          </cell>
          <cell r="O31">
            <v>43858310</v>
          </cell>
          <cell r="P31">
            <v>2149</v>
          </cell>
          <cell r="Q31">
            <v>49058</v>
          </cell>
          <cell r="R31">
            <v>61597510</v>
          </cell>
          <cell r="S31">
            <v>519</v>
          </cell>
          <cell r="T31">
            <v>1349100</v>
          </cell>
          <cell r="U31">
            <v>5015</v>
          </cell>
          <cell r="V31">
            <v>7918110</v>
          </cell>
          <cell r="W31">
            <v>0</v>
          </cell>
          <cell r="X31">
            <v>5534</v>
          </cell>
          <cell r="Y31">
            <v>9267210</v>
          </cell>
          <cell r="Z31">
            <v>4469</v>
          </cell>
          <cell r="AA31">
            <v>19147840</v>
          </cell>
          <cell r="AB31">
            <v>2455</v>
          </cell>
          <cell r="AC31">
            <v>6720100</v>
          </cell>
          <cell r="AD31">
            <v>2</v>
          </cell>
          <cell r="AE31">
            <v>6926</v>
          </cell>
          <cell r="AF31">
            <v>25867940</v>
          </cell>
          <cell r="AG31">
            <v>24661</v>
          </cell>
          <cell r="AH31">
            <v>41080620</v>
          </cell>
          <cell r="AI31">
            <v>629751</v>
          </cell>
          <cell r="AJ31">
            <v>162832200</v>
          </cell>
          <cell r="AK31">
            <v>42151</v>
          </cell>
          <cell r="AL31">
            <v>696563</v>
          </cell>
          <cell r="AM31">
            <v>203912820</v>
          </cell>
          <cell r="AN31">
            <v>18106</v>
          </cell>
          <cell r="AO31">
            <v>4863140</v>
          </cell>
          <cell r="AP31">
            <v>1241</v>
          </cell>
          <cell r="AQ31">
            <v>105480</v>
          </cell>
          <cell r="AR31">
            <v>171</v>
          </cell>
          <cell r="AS31">
            <v>3</v>
          </cell>
          <cell r="AT31">
            <v>5</v>
          </cell>
          <cell r="AU31">
            <v>0</v>
          </cell>
          <cell r="AV31">
            <v>4514</v>
          </cell>
          <cell r="AW31">
            <v>811</v>
          </cell>
          <cell r="AX31">
            <v>127</v>
          </cell>
          <cell r="AY31">
            <v>0</v>
          </cell>
          <cell r="AZ31">
            <v>491</v>
          </cell>
          <cell r="BA31">
            <v>0</v>
          </cell>
          <cell r="BB31">
            <v>0</v>
          </cell>
          <cell r="BC31">
            <v>365</v>
          </cell>
          <cell r="BD31">
            <v>372620</v>
          </cell>
          <cell r="BE31">
            <v>1</v>
          </cell>
          <cell r="BF31">
            <v>77</v>
          </cell>
          <cell r="BG31">
            <v>0</v>
          </cell>
          <cell r="BH31">
            <v>0</v>
          </cell>
          <cell r="BI31">
            <v>3</v>
          </cell>
          <cell r="BJ31">
            <v>2688</v>
          </cell>
          <cell r="BK31">
            <v>11429000</v>
          </cell>
          <cell r="BL31">
            <v>0</v>
          </cell>
          <cell r="BM31">
            <v>0</v>
          </cell>
          <cell r="BN31">
            <v>0</v>
          </cell>
          <cell r="BO31">
            <v>62</v>
          </cell>
          <cell r="BP31">
            <v>62000</v>
          </cell>
          <cell r="BQ31">
            <v>0</v>
          </cell>
          <cell r="BR31">
            <v>1</v>
          </cell>
          <cell r="BS31">
            <v>57882</v>
          </cell>
          <cell r="BT31">
            <v>41814</v>
          </cell>
          <cell r="BU31">
            <v>0</v>
          </cell>
          <cell r="BV31">
            <v>0</v>
          </cell>
          <cell r="BW31">
            <v>0</v>
          </cell>
          <cell r="BX31">
            <v>99696</v>
          </cell>
          <cell r="BY31">
            <v>1046</v>
          </cell>
          <cell r="BZ31">
            <v>660020</v>
          </cell>
          <cell r="CA31">
            <v>21</v>
          </cell>
          <cell r="CB31">
            <v>7350</v>
          </cell>
          <cell r="CC31">
            <v>12</v>
          </cell>
          <cell r="CD31">
            <v>81400</v>
          </cell>
          <cell r="CE31">
            <v>6</v>
          </cell>
          <cell r="CF31">
            <v>23700</v>
          </cell>
          <cell r="CG31">
            <v>0</v>
          </cell>
          <cell r="CH31">
            <v>0</v>
          </cell>
          <cell r="CI31">
            <v>1085</v>
          </cell>
          <cell r="CJ31">
            <v>772470</v>
          </cell>
          <cell r="CK31">
            <v>8</v>
          </cell>
          <cell r="CL31">
            <v>77130</v>
          </cell>
          <cell r="CM31">
            <v>0</v>
          </cell>
          <cell r="CN31">
            <v>0</v>
          </cell>
          <cell r="CO31">
            <v>172</v>
          </cell>
          <cell r="CP31">
            <v>6598300</v>
          </cell>
          <cell r="CQ31">
            <v>180</v>
          </cell>
          <cell r="CR31">
            <v>6675430</v>
          </cell>
          <cell r="CS31">
            <v>74</v>
          </cell>
          <cell r="CT31">
            <v>2077100</v>
          </cell>
          <cell r="CU31">
            <v>0</v>
          </cell>
          <cell r="CV31">
            <v>0</v>
          </cell>
          <cell r="CW31">
            <v>74</v>
          </cell>
          <cell r="CX31">
            <v>2077100</v>
          </cell>
          <cell r="CY31">
            <v>1339</v>
          </cell>
          <cell r="CZ31">
            <v>9525000</v>
          </cell>
          <cell r="DA31">
            <v>636130</v>
          </cell>
          <cell r="DB31">
            <v>107952630</v>
          </cell>
          <cell r="DC31">
            <v>49238</v>
          </cell>
          <cell r="DD31">
            <v>68272940</v>
          </cell>
          <cell r="DE31">
            <v>12534</v>
          </cell>
          <cell r="DF31">
            <v>37212250</v>
          </cell>
          <cell r="DG31">
            <v>697902</v>
          </cell>
          <cell r="DH31">
            <v>213437820</v>
          </cell>
          <cell r="DI31">
            <v>155329540</v>
          </cell>
          <cell r="DJ31">
            <v>285045</v>
          </cell>
          <cell r="DK31">
            <v>49669220</v>
          </cell>
          <cell r="DL31">
            <v>17990</v>
          </cell>
          <cell r="DM31">
            <v>27040530</v>
          </cell>
          <cell r="DN31">
            <v>198</v>
          </cell>
          <cell r="DO31">
            <v>530500</v>
          </cell>
          <cell r="DP31">
            <v>303233</v>
          </cell>
          <cell r="DQ31">
            <v>77240250</v>
          </cell>
          <cell r="DR31">
            <v>1807212</v>
          </cell>
          <cell r="DS31">
            <v>82673</v>
          </cell>
          <cell r="DT31">
            <v>25705</v>
          </cell>
          <cell r="DU31">
            <v>1915590</v>
          </cell>
          <cell r="DV31">
            <v>28109</v>
          </cell>
          <cell r="DW31">
            <v>188766</v>
          </cell>
          <cell r="DX31">
            <v>1109</v>
          </cell>
          <cell r="DY31">
            <v>46656</v>
          </cell>
          <cell r="DZ31">
            <v>933</v>
          </cell>
          <cell r="EA31">
            <v>6201</v>
          </cell>
          <cell r="EB31">
            <v>1253</v>
          </cell>
          <cell r="EC31">
            <v>8387</v>
          </cell>
          <cell r="ED31">
            <v>2528</v>
          </cell>
          <cell r="EE31">
            <v>5913</v>
          </cell>
          <cell r="EF31">
            <v>134</v>
          </cell>
          <cell r="EG31">
            <v>8575</v>
          </cell>
          <cell r="EH31">
            <v>314</v>
          </cell>
          <cell r="EI31">
            <v>48</v>
          </cell>
          <cell r="EJ31">
            <v>0</v>
          </cell>
          <cell r="EK31">
            <v>362</v>
          </cell>
          <cell r="EL31">
            <v>3775</v>
          </cell>
          <cell r="EM31">
            <v>12162</v>
          </cell>
          <cell r="EN31">
            <v>1387</v>
          </cell>
          <cell r="EO31">
            <v>17324</v>
          </cell>
          <cell r="EP31">
            <v>0</v>
          </cell>
          <cell r="EQ31">
            <v>0</v>
          </cell>
          <cell r="ER31">
            <v>0</v>
          </cell>
          <cell r="ES31">
            <v>0</v>
          </cell>
          <cell r="ET31">
            <v>22514</v>
          </cell>
        </row>
        <row r="32">
          <cell r="A32" t="str">
            <v>0110</v>
          </cell>
          <cell r="B32" t="str">
            <v>3958005</v>
          </cell>
          <cell r="C32">
            <v>25</v>
          </cell>
          <cell r="D32" t="str">
            <v>단양우체국</v>
          </cell>
          <cell r="E32">
            <v>12030</v>
          </cell>
          <cell r="F32">
            <v>4149000</v>
          </cell>
          <cell r="G32">
            <v>155289</v>
          </cell>
          <cell r="H32">
            <v>26806800</v>
          </cell>
          <cell r="I32">
            <v>2691</v>
          </cell>
          <cell r="J32">
            <v>170010</v>
          </cell>
          <cell r="K32">
            <v>30955800</v>
          </cell>
          <cell r="L32">
            <v>2956</v>
          </cell>
          <cell r="M32">
            <v>7764130</v>
          </cell>
          <cell r="N32">
            <v>5989</v>
          </cell>
          <cell r="O32">
            <v>8334090</v>
          </cell>
          <cell r="P32">
            <v>456</v>
          </cell>
          <cell r="Q32">
            <v>9401</v>
          </cell>
          <cell r="R32">
            <v>16098220</v>
          </cell>
          <cell r="S32">
            <v>13</v>
          </cell>
          <cell r="T32">
            <v>32500</v>
          </cell>
          <cell r="U32">
            <v>360</v>
          </cell>
          <cell r="V32">
            <v>541000</v>
          </cell>
          <cell r="W32">
            <v>0</v>
          </cell>
          <cell r="X32">
            <v>373</v>
          </cell>
          <cell r="Y32">
            <v>573500</v>
          </cell>
          <cell r="Z32">
            <v>1406</v>
          </cell>
          <cell r="AA32">
            <v>6562700</v>
          </cell>
          <cell r="AB32">
            <v>734</v>
          </cell>
          <cell r="AC32">
            <v>2494580</v>
          </cell>
          <cell r="AD32">
            <v>9</v>
          </cell>
          <cell r="AE32">
            <v>2149</v>
          </cell>
          <cell r="AF32">
            <v>9057280</v>
          </cell>
          <cell r="AG32">
            <v>16405</v>
          </cell>
          <cell r="AH32">
            <v>18508330</v>
          </cell>
          <cell r="AI32">
            <v>162372</v>
          </cell>
          <cell r="AJ32">
            <v>38176470</v>
          </cell>
          <cell r="AK32">
            <v>3156</v>
          </cell>
          <cell r="AL32">
            <v>181933</v>
          </cell>
          <cell r="AM32">
            <v>56684800</v>
          </cell>
          <cell r="AN32">
            <v>3679</v>
          </cell>
          <cell r="AO32">
            <v>976840</v>
          </cell>
          <cell r="AP32">
            <v>0</v>
          </cell>
          <cell r="AQ32">
            <v>0</v>
          </cell>
          <cell r="AR32">
            <v>324</v>
          </cell>
          <cell r="AS32">
            <v>0</v>
          </cell>
          <cell r="AT32">
            <v>0</v>
          </cell>
          <cell r="AU32">
            <v>0</v>
          </cell>
          <cell r="AV32">
            <v>324</v>
          </cell>
          <cell r="AW32">
            <v>117</v>
          </cell>
          <cell r="AX32">
            <v>59</v>
          </cell>
          <cell r="AY32">
            <v>0</v>
          </cell>
          <cell r="AZ32">
            <v>110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10</v>
          </cell>
          <cell r="BG32">
            <v>0</v>
          </cell>
          <cell r="BH32">
            <v>0</v>
          </cell>
          <cell r="BI32">
            <v>2</v>
          </cell>
          <cell r="BJ32">
            <v>589</v>
          </cell>
          <cell r="BK32">
            <v>2933200</v>
          </cell>
          <cell r="BL32">
            <v>0</v>
          </cell>
          <cell r="BM32">
            <v>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23476</v>
          </cell>
          <cell r="BT32">
            <v>4422</v>
          </cell>
          <cell r="BU32">
            <v>0</v>
          </cell>
          <cell r="BV32">
            <v>0</v>
          </cell>
          <cell r="BW32">
            <v>0</v>
          </cell>
          <cell r="BX32">
            <v>27898</v>
          </cell>
          <cell r="BY32">
            <v>82</v>
          </cell>
          <cell r="BZ32">
            <v>42570</v>
          </cell>
          <cell r="CA32">
            <v>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82</v>
          </cell>
          <cell r="CJ32">
            <v>42570</v>
          </cell>
          <cell r="CK32">
            <v>6</v>
          </cell>
          <cell r="CL32">
            <v>15070</v>
          </cell>
          <cell r="CM32">
            <v>0</v>
          </cell>
          <cell r="CN32">
            <v>0</v>
          </cell>
          <cell r="CO32">
            <v>49</v>
          </cell>
          <cell r="CP32">
            <v>1678700</v>
          </cell>
          <cell r="CQ32">
            <v>55</v>
          </cell>
          <cell r="CR32">
            <v>1693770</v>
          </cell>
          <cell r="CS32">
            <v>10</v>
          </cell>
          <cell r="CT32">
            <v>183600</v>
          </cell>
          <cell r="CU32">
            <v>0</v>
          </cell>
          <cell r="CV32">
            <v>0</v>
          </cell>
          <cell r="CW32">
            <v>10</v>
          </cell>
          <cell r="CX32">
            <v>183600</v>
          </cell>
          <cell r="CY32">
            <v>147</v>
          </cell>
          <cell r="CZ32">
            <v>1919940</v>
          </cell>
          <cell r="DA32">
            <v>170092</v>
          </cell>
          <cell r="DB32">
            <v>30998370</v>
          </cell>
          <cell r="DC32">
            <v>9456</v>
          </cell>
          <cell r="DD32">
            <v>17791990</v>
          </cell>
          <cell r="DE32">
            <v>2532</v>
          </cell>
          <cell r="DF32">
            <v>9814380</v>
          </cell>
          <cell r="DG32">
            <v>182080</v>
          </cell>
          <cell r="DH32">
            <v>58604740</v>
          </cell>
          <cell r="DI32">
            <v>52968710</v>
          </cell>
          <cell r="DJ32">
            <v>92782</v>
          </cell>
          <cell r="DK32">
            <v>14994520</v>
          </cell>
          <cell r="DL32">
            <v>3836</v>
          </cell>
          <cell r="DM32">
            <v>9877880</v>
          </cell>
          <cell r="DN32">
            <v>34</v>
          </cell>
          <cell r="DO32">
            <v>97500</v>
          </cell>
          <cell r="DP32">
            <v>96652</v>
          </cell>
          <cell r="DQ32">
            <v>24969900</v>
          </cell>
          <cell r="DR32">
            <v>552105</v>
          </cell>
          <cell r="DS32">
            <v>15464</v>
          </cell>
          <cell r="DT32">
            <v>4092</v>
          </cell>
          <cell r="DU32">
            <v>571661</v>
          </cell>
          <cell r="DV32">
            <v>763</v>
          </cell>
          <cell r="DW32">
            <v>620656</v>
          </cell>
          <cell r="DX32">
            <v>112</v>
          </cell>
          <cell r="DY32">
            <v>130</v>
          </cell>
          <cell r="DZ32">
            <v>50</v>
          </cell>
          <cell r="EA32">
            <v>1089</v>
          </cell>
          <cell r="EB32">
            <v>50</v>
          </cell>
          <cell r="EC32">
            <v>1189</v>
          </cell>
          <cell r="ED32">
            <v>1014</v>
          </cell>
          <cell r="EE32">
            <v>756</v>
          </cell>
          <cell r="EF32">
            <v>27</v>
          </cell>
          <cell r="EG32">
            <v>1797</v>
          </cell>
          <cell r="EH32">
            <v>14</v>
          </cell>
          <cell r="EI32">
            <v>6</v>
          </cell>
          <cell r="EJ32">
            <v>0</v>
          </cell>
          <cell r="EK32">
            <v>20</v>
          </cell>
          <cell r="EL32">
            <v>1078</v>
          </cell>
          <cell r="EM32">
            <v>1851</v>
          </cell>
          <cell r="EN32">
            <v>77</v>
          </cell>
          <cell r="EO32">
            <v>3006</v>
          </cell>
          <cell r="EP32">
            <v>0</v>
          </cell>
          <cell r="EQ32">
            <v>0</v>
          </cell>
          <cell r="ER32">
            <v>0</v>
          </cell>
          <cell r="ES32">
            <v>0</v>
          </cell>
          <cell r="ET32">
            <v>7243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1.농가및농가인구"/>
      <sheetName val="2.연령별농가인구"/>
      <sheetName val="3.경지규모별농가"/>
      <sheetName val="4.경지면적"/>
      <sheetName val="5. 농업진흥지역지정"/>
      <sheetName val="6.경지정리현황, 7.수리시설및방조제"/>
      <sheetName val="8.한국농촌공사"/>
      <sheetName val="9.식량작물생산량"/>
      <sheetName val="9-1.미곡"/>
      <sheetName val="9-2.맥류"/>
      <sheetName val="9-3.잡곡"/>
      <sheetName val="9-4.두류"/>
      <sheetName val="9-5.서류"/>
      <sheetName val="10.채소류생산"/>
      <sheetName val="11.특용작물생산량"/>
      <sheetName val="12.인삼재배및생산"/>
      <sheetName val="13.과실류생산량"/>
      <sheetName val="14.추곡수매실적"/>
      <sheetName val="15.하곡수매실적"/>
      <sheetName val="16.정부관리양곡보관창고"/>
      <sheetName val="17.정부양곡가공공장"/>
      <sheetName val="18.농업협동조합"/>
      <sheetName val="18-1.축산업협동조합"/>
      <sheetName val="18-2.산림조합"/>
      <sheetName val="19.농업용기구및기계보유(2005)"/>
      <sheetName val="20.비료공급"/>
      <sheetName val="21.가축사육가구마리(5)"/>
      <sheetName val="22.가축전염병발생(2)"/>
      <sheetName val="22.가축전염병예방주사(2)"/>
      <sheetName val="23.축산물위생관계업소"/>
      <sheetName val="24.도축검사"/>
      <sheetName val="26.배합사료생산(2)"/>
      <sheetName val="28.소유별임야면적"/>
      <sheetName val="29.임상별산림면적"/>
      <sheetName val="30.임상별임목축적"/>
      <sheetName val="31.임산물생산량"/>
      <sheetName val="32.사방사업"/>
      <sheetName val="33.조림"/>
      <sheetName val="34.산림피해"/>
      <sheetName val="35.어가및어가인구"/>
      <sheetName val="36.어선보유"/>
      <sheetName val="37.수산물어획고"/>
      <sheetName val="38.수산물가공품생산고"/>
      <sheetName val="39.수산물계통판매고"/>
      <sheetName val="39.수의사분포(2)"/>
      <sheetName val="40.수산업협동조합"/>
      <sheetName val="41.친환경 농산물 인증현황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1.주택의 종류"/>
      <sheetName val="3.아파트건립"/>
      <sheetName val="5.용도지구"/>
      <sheetName val="6.용도지역"/>
      <sheetName val="7.개발제한구역"/>
      <sheetName val="8.공원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3.읍면동 세대및인구"/>
      <sheetName val="3-1행정구역별세대및인구"/>
      <sheetName val="6.주요 국적별 외국인 등록"/>
      <sheetName val="2.건축허가"/>
      <sheetName val="2-1.건축허가(용도별)"/>
      <sheetName val="14.건설장비"/>
      <sheetName val="1.자동차 등록(월별)"/>
      <sheetName val="1-1.자동차 등록"/>
    </sheetNames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1.주택현황 및 보급률"/>
      <sheetName val="5.시군별 건축허가"/>
      <sheetName val="6.아파트 건립"/>
      <sheetName val="8.주택 가격"/>
      <sheetName val="9.기존 무허가건물정비, 10.도시환경 정비사업"/>
      <sheetName val="11.무허가 건축물"/>
      <sheetName val="12. 토지거래 허가"/>
      <sheetName val="13.지가변동률"/>
      <sheetName val="14. 토지거래 현황"/>
      <sheetName val="15용도지역"/>
      <sheetName val="18.공원"/>
      <sheetName val="19.하천"/>
      <sheetName val="20. 하천부지점용"/>
      <sheetName val="21.공유수면면적비율"/>
      <sheetName val="23.도로"/>
      <sheetName val="23-1.폭원별 도로현황"/>
      <sheetName val="24.도로시설물"/>
      <sheetName val="25.교량"/>
      <sheetName val="26.건설장비"/>
    </sheetNames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1.주택현황 및 보급률"/>
      <sheetName val="2. 건축년도별 주택"/>
      <sheetName val="3. 연건평별 주택"/>
      <sheetName val="4. 건축허가"/>
      <sheetName val="5.시군별 건축허가"/>
      <sheetName val="6.아파트 건립"/>
      <sheetName val="7. 주택 재개발사업"/>
      <sheetName val="8. 기존 무허가건물 정리, 9. 도시환경 정비사업"/>
      <sheetName val="10. 무허가 건축물"/>
      <sheetName val="11. 토지거래 허가"/>
      <sheetName val="12. 토지거래 현황 "/>
      <sheetName val="13.용도지역"/>
      <sheetName val="14.용도지구 (2)"/>
      <sheetName val="15.개발제한구역"/>
      <sheetName val="16.공원"/>
      <sheetName val="17.하천"/>
      <sheetName val="18. 하천부지점용"/>
      <sheetName val="19.댐현황"/>
      <sheetName val="20.도로"/>
      <sheetName val="20-1.폭원별 도로현황"/>
      <sheetName val="21.도로시설물"/>
      <sheetName val="22.교량"/>
      <sheetName val="23.건설장비"/>
    </sheetNames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1.주택현황및보급률"/>
      <sheetName val="2.건축허가"/>
      <sheetName val="2-1.건축허가(용도별)"/>
      <sheetName val="3.아파트건립~우리시 사업승인기준~"/>
      <sheetName val="4. 토지거래 허가"/>
      <sheetName val="5.토지거래현황"/>
      <sheetName val="6.용도지구"/>
      <sheetName val="7.용도지역"/>
      <sheetName val="8.개발제한구역"/>
      <sheetName val="9.공원"/>
      <sheetName val="10.하천"/>
      <sheetName val="11.하천부지점용"/>
      <sheetName val="12.도로"/>
      <sheetName val="12-1.폭원별도로현황"/>
      <sheetName val="13.도로시설물"/>
      <sheetName val="14.교량"/>
      <sheetName val="15.건설장비"/>
      <sheetName val="16. 무허가 건축물"/>
      <sheetName val="17.댐현황"/>
    </sheetNames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Ⅵ-26.산림의타용도전용허가현황"/>
      <sheetName val="Ⅹ-1.주택현황및보급률"/>
      <sheetName val="Ⅹ-5.건축허가"/>
      <sheetName val="Ⅹ-5-1.건축허가(용도별)"/>
      <sheetName val="Ⅹ-6.아파트건립"/>
      <sheetName val="Ⅹ-7.주택재개발사업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국별접수종별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.위치"/>
      <sheetName val="2.행정구역"/>
      <sheetName val="3.토지지목별현황"/>
      <sheetName val="4.일기일수"/>
      <sheetName val="5.기상개황"/>
      <sheetName val="6.계절추세"/>
      <sheetName val="7.해안선및도서"/>
      <sheetName val="도서인구현황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.위치"/>
      <sheetName val="2.행정구역"/>
      <sheetName val="3.토지지목별현황"/>
      <sheetName val="4.일기일수"/>
      <sheetName val="5.기상개황"/>
      <sheetName val="6.계절추세"/>
      <sheetName val="7.해안선및도서"/>
      <sheetName val="도서인구현황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.위치"/>
      <sheetName val="1.인구추이"/>
      <sheetName val="2.세대및인구(주민등록)"/>
      <sheetName val="3.읍면동 세대및인구"/>
      <sheetName val="3-1행정구역별세대및인구"/>
      <sheetName val="4.연령(5세계급)및성별인구"/>
      <sheetName val="7.인구동태 "/>
      <sheetName val="8. 혼인상태별 인구(15세이상 인구)"/>
      <sheetName val="9. 교육정도별 인구(6세이상인구)"/>
      <sheetName val="10. 주택점유형태별 가구(일반가구)"/>
      <sheetName val="11. 사용방수별 가구(일반가구)"/>
      <sheetName val="3.13. 상주(야간).주간인구"/>
      <sheetName val="12. 통근.통학 유형별 인구(12세이상)"/>
      <sheetName val="13. 상주(야간).주간인구"/>
      <sheetName val="14. 외국인 국적별 혼인 인구"/>
      <sheetName val="1.산업대분류별사업체"/>
      <sheetName val="2.종사자규모별사업체수"/>
      <sheetName val="3.산업별읍면동별사업체및종사자수"/>
      <sheetName val="1.농가및농가인구"/>
      <sheetName val="2.연령별 농가인구"/>
      <sheetName val="3.경지규모별농가"/>
      <sheetName val="1.광업 및 제조업"/>
      <sheetName val="2.사업체규모별(중분류별) 광업 및 제조업"/>
      <sheetName val="3.제조업 중분류별 사업체수 및 종사자수"/>
      <sheetName val="7.소비자 물가지수"/>
      <sheetName val="3.대기오염"/>
      <sheetName val="18.출판, 인쇄 및 기록매체업현황(산업세분류별)"/>
      <sheetName val="6.관내관공서및주요기관"/>
      <sheetName val="7.인구동태"/>
      <sheetName val="10. 주택의점유형태별 가구(일반가구)"/>
      <sheetName val="15.외국인과의혼인"/>
      <sheetName val="1.산업대분류별사업체총괄"/>
      <sheetName val="2.종사자규모별사업체수및종사자수"/>
      <sheetName val="3.산업별읍면동별사업체수및종사자수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.인구추이"/>
      <sheetName val="2.세대및인구(주민등록)"/>
      <sheetName val="3.읍면동 세대및인구"/>
      <sheetName val="3-1행정구역별세대및인구"/>
      <sheetName val="4.연령(5세계급)및성별인구"/>
      <sheetName val="5.인구이동"/>
      <sheetName val="5-1.읍면동별인구이동"/>
      <sheetName val="6.외국인국적별등록현황"/>
      <sheetName val="7.인구동태"/>
      <sheetName val="8. 혼인상태별 인구(15세이상 인구)"/>
      <sheetName val="9. 교육정도별 인구(6세이상인구)"/>
      <sheetName val="10. 주택의점유형태별 가구(일반가구)"/>
      <sheetName val="12. 통근.통학 유형별 인구(12세이상)"/>
      <sheetName val="11. 사용방수별 가구(일반가구)"/>
      <sheetName val="13. 상주(야간).주간인구"/>
      <sheetName val="14. 외국인 국적별 혼인 인구"/>
      <sheetName val="15.외국인과의혼인"/>
      <sheetName val="6.주요 국적별 외국인 등록"/>
      <sheetName val="10. 주택점유형태별 가구(일반가구)"/>
      <sheetName val="7.인구동태 "/>
      <sheetName val="6.주요 국적별 외국인 등록현황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2.행정구역"/>
      <sheetName val="5.인구이동"/>
      <sheetName val="5-1.읍면동별인구이동"/>
      <sheetName val="1.공무원총괄"/>
      <sheetName val="2.본청사업소공무원정원(2-1)"/>
      <sheetName val="2.본청사업소공무원정원(2-2)"/>
      <sheetName val="3.읍면동공무원(정원)"/>
      <sheetName val="5.퇴직사유별 공무원"/>
      <sheetName val="2.2.행정구역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view="pageBreakPreview" zoomScaleSheetLayoutView="100" workbookViewId="0" topLeftCell="A1">
      <selection activeCell="G28" sqref="G28"/>
    </sheetView>
  </sheetViews>
  <sheetFormatPr defaultColWidth="8.88671875" defaultRowHeight="13.5"/>
  <cols>
    <col min="1" max="1" width="9.77734375" style="10" customWidth="1"/>
    <col min="2" max="3" width="12.77734375" style="10" customWidth="1"/>
    <col min="4" max="5" width="12.77734375" style="11" customWidth="1"/>
    <col min="6" max="10" width="10.77734375" style="11" customWidth="1"/>
    <col min="11" max="11" width="9.77734375" style="11" customWidth="1"/>
    <col min="12" max="16384" width="8.88671875" style="11" customWidth="1"/>
  </cols>
  <sheetData>
    <row r="1" spans="1:11" s="733" customFormat="1" ht="12" customHeight="1">
      <c r="A1" s="732" t="s">
        <v>411</v>
      </c>
      <c r="B1" s="732"/>
      <c r="C1" s="732"/>
      <c r="K1" s="734" t="s">
        <v>412</v>
      </c>
    </row>
    <row r="2" spans="1:3" s="2" customFormat="1" ht="12" customHeight="1">
      <c r="A2" s="1"/>
      <c r="B2" s="1"/>
      <c r="C2" s="1"/>
    </row>
    <row r="3" spans="1:11" s="123" customFormat="1" ht="24" customHeight="1">
      <c r="A3" s="1176" t="s">
        <v>413</v>
      </c>
      <c r="B3" s="1176"/>
      <c r="C3" s="1176"/>
      <c r="D3" s="1176"/>
      <c r="E3" s="1176"/>
      <c r="F3" s="1175" t="s">
        <v>414</v>
      </c>
      <c r="G3" s="1176"/>
      <c r="H3" s="1176"/>
      <c r="I3" s="1176"/>
      <c r="J3" s="1176"/>
      <c r="K3" s="1176"/>
    </row>
    <row r="4" spans="1:10" s="5" customFormat="1" ht="12" customHeight="1">
      <c r="A4" s="3"/>
      <c r="B4" s="3"/>
      <c r="C4" s="3"/>
      <c r="D4" s="4"/>
      <c r="E4" s="4"/>
      <c r="F4" s="4"/>
      <c r="G4" s="4"/>
      <c r="H4" s="4"/>
      <c r="I4" s="4"/>
      <c r="J4" s="4"/>
    </row>
    <row r="5" spans="1:11" s="731" customFormat="1" ht="12" customHeight="1" thickBot="1">
      <c r="A5" s="731" t="s">
        <v>427</v>
      </c>
      <c r="K5" s="312" t="s">
        <v>935</v>
      </c>
    </row>
    <row r="6" spans="1:11" s="124" customFormat="1" ht="30.75" customHeight="1">
      <c r="A6" s="1177" t="s">
        <v>223</v>
      </c>
      <c r="B6" s="1164" t="s">
        <v>408</v>
      </c>
      <c r="C6" s="1169" t="s">
        <v>417</v>
      </c>
      <c r="D6" s="1170"/>
      <c r="E6" s="1170"/>
      <c r="F6" s="1171" t="s">
        <v>417</v>
      </c>
      <c r="G6" s="1170"/>
      <c r="H6" s="1170"/>
      <c r="I6" s="1172"/>
      <c r="J6" s="1184" t="s">
        <v>226</v>
      </c>
      <c r="K6" s="1181" t="s">
        <v>23</v>
      </c>
    </row>
    <row r="7" spans="1:11" s="124" customFormat="1" ht="22.5" customHeight="1">
      <c r="A7" s="1178"/>
      <c r="B7" s="1165"/>
      <c r="C7" s="1168" t="s">
        <v>227</v>
      </c>
      <c r="D7" s="1173" t="s">
        <v>228</v>
      </c>
      <c r="E7" s="409"/>
      <c r="F7" s="1168" t="s">
        <v>229</v>
      </c>
      <c r="G7" s="1168" t="s">
        <v>230</v>
      </c>
      <c r="H7" s="1168" t="s">
        <v>231</v>
      </c>
      <c r="I7" s="410" t="s">
        <v>232</v>
      </c>
      <c r="J7" s="1166"/>
      <c r="K7" s="1174"/>
    </row>
    <row r="8" spans="1:11" s="124" customFormat="1" ht="22.5" customHeight="1">
      <c r="A8" s="1179"/>
      <c r="B8" s="1166" t="s">
        <v>423</v>
      </c>
      <c r="C8" s="1165"/>
      <c r="D8" s="1174"/>
      <c r="E8" s="411" t="s">
        <v>233</v>
      </c>
      <c r="F8" s="1165"/>
      <c r="G8" s="1165"/>
      <c r="H8" s="1165"/>
      <c r="I8" s="726" t="s">
        <v>234</v>
      </c>
      <c r="J8" s="1166" t="s">
        <v>224</v>
      </c>
      <c r="K8" s="1182"/>
    </row>
    <row r="9" spans="1:11" s="124" customFormat="1" ht="46.5" customHeight="1">
      <c r="A9" s="1180"/>
      <c r="B9" s="1167"/>
      <c r="C9" s="412" t="s">
        <v>225</v>
      </c>
      <c r="D9" s="413" t="s">
        <v>418</v>
      </c>
      <c r="E9" s="735" t="s">
        <v>422</v>
      </c>
      <c r="F9" s="413" t="s">
        <v>37</v>
      </c>
      <c r="G9" s="414" t="s">
        <v>419</v>
      </c>
      <c r="H9" s="415" t="s">
        <v>420</v>
      </c>
      <c r="I9" s="727" t="s">
        <v>421</v>
      </c>
      <c r="J9" s="1167"/>
      <c r="K9" s="1183"/>
    </row>
    <row r="10" spans="1:11" s="125" customFormat="1" ht="25.5" customHeight="1">
      <c r="A10" s="416">
        <v>2016</v>
      </c>
      <c r="B10" s="417">
        <v>43164</v>
      </c>
      <c r="C10" s="418">
        <v>48298</v>
      </c>
      <c r="D10" s="419">
        <v>29877</v>
      </c>
      <c r="E10" s="419">
        <v>4096</v>
      </c>
      <c r="F10" s="419">
        <v>14849</v>
      </c>
      <c r="G10" s="419">
        <v>1490</v>
      </c>
      <c r="H10" s="419">
        <v>966</v>
      </c>
      <c r="I10" s="419">
        <v>1116</v>
      </c>
      <c r="J10" s="420">
        <v>111.894171068483</v>
      </c>
      <c r="K10" s="421">
        <v>2016</v>
      </c>
    </row>
    <row r="11" spans="1:11" s="125" customFormat="1" ht="25.5" customHeight="1">
      <c r="A11" s="416">
        <v>2017</v>
      </c>
      <c r="B11" s="417">
        <v>43971</v>
      </c>
      <c r="C11" s="417">
        <v>50453</v>
      </c>
      <c r="D11" s="419">
        <v>30552</v>
      </c>
      <c r="E11" s="419">
        <v>4427</v>
      </c>
      <c r="F11" s="419">
        <v>16321</v>
      </c>
      <c r="G11" s="419">
        <v>1490</v>
      </c>
      <c r="H11" s="419">
        <v>1004</v>
      </c>
      <c r="I11" s="419">
        <v>1086</v>
      </c>
      <c r="J11" s="420">
        <v>112.27172454572332</v>
      </c>
      <c r="K11" s="421">
        <v>2017</v>
      </c>
    </row>
    <row r="12" spans="1:11" s="125" customFormat="1" ht="25.5" customHeight="1">
      <c r="A12" s="416">
        <v>2018</v>
      </c>
      <c r="B12" s="417">
        <v>47132</v>
      </c>
      <c r="C12" s="418">
        <v>50917</v>
      </c>
      <c r="D12" s="419">
        <v>30998</v>
      </c>
      <c r="E12" s="419">
        <v>4758</v>
      </c>
      <c r="F12" s="419">
        <v>16321</v>
      </c>
      <c r="G12" s="419">
        <v>1508</v>
      </c>
      <c r="H12" s="419">
        <v>1004</v>
      </c>
      <c r="I12" s="419">
        <v>1086</v>
      </c>
      <c r="J12" s="420">
        <v>105.72647033862343</v>
      </c>
      <c r="K12" s="421">
        <v>2018</v>
      </c>
    </row>
    <row r="13" spans="1:11" s="125" customFormat="1" ht="25.5" customHeight="1">
      <c r="A13" s="416">
        <v>2019</v>
      </c>
      <c r="B13" s="417">
        <v>49209</v>
      </c>
      <c r="C13" s="418">
        <v>52191</v>
      </c>
      <c r="D13" s="419">
        <v>31275</v>
      </c>
      <c r="E13" s="419">
        <v>4780</v>
      </c>
      <c r="F13" s="419">
        <v>17318</v>
      </c>
      <c r="G13" s="419">
        <v>1508</v>
      </c>
      <c r="H13" s="419">
        <v>1004</v>
      </c>
      <c r="I13" s="419">
        <v>1086</v>
      </c>
      <c r="J13" s="420">
        <v>106.05986709748217</v>
      </c>
      <c r="K13" s="421">
        <v>2019</v>
      </c>
    </row>
    <row r="14" spans="1:11" s="403" customFormat="1" ht="25.5" customHeight="1">
      <c r="A14" s="422">
        <v>2020</v>
      </c>
      <c r="B14" s="423">
        <v>49391</v>
      </c>
      <c r="C14" s="724">
        <f>D14+F14+G14+H14+I14</f>
        <v>53033</v>
      </c>
      <c r="D14" s="424">
        <v>31410</v>
      </c>
      <c r="E14" s="424">
        <v>4799</v>
      </c>
      <c r="F14" s="424">
        <v>18017</v>
      </c>
      <c r="G14" s="424">
        <v>1508</v>
      </c>
      <c r="H14" s="424">
        <v>1012</v>
      </c>
      <c r="I14" s="424">
        <v>1086</v>
      </c>
      <c r="J14" s="725">
        <f>C14/B14*100</f>
        <v>107.37381304286207</v>
      </c>
      <c r="K14" s="425">
        <v>2020</v>
      </c>
    </row>
    <row r="15" spans="1:11" s="2" customFormat="1" ht="2.25" customHeight="1" thickBot="1">
      <c r="A15" s="263"/>
      <c r="B15" s="264"/>
      <c r="C15" s="264"/>
      <c r="D15" s="265"/>
      <c r="E15" s="265"/>
      <c r="F15" s="264"/>
      <c r="G15" s="264"/>
      <c r="H15" s="264"/>
      <c r="I15" s="264"/>
      <c r="J15" s="264"/>
      <c r="K15" s="266"/>
    </row>
    <row r="16" spans="4:5" s="2" customFormat="1" ht="2.25" customHeight="1">
      <c r="D16" s="7"/>
      <c r="E16" s="7"/>
    </row>
    <row r="17" spans="1:6" s="2" customFormat="1" ht="12" customHeight="1">
      <c r="A17" s="426" t="s">
        <v>425</v>
      </c>
      <c r="D17" s="7"/>
      <c r="E17" s="7"/>
      <c r="F17" s="2" t="s">
        <v>415</v>
      </c>
    </row>
    <row r="18" spans="1:6" s="2" customFormat="1" ht="12" customHeight="1">
      <c r="A18" s="426" t="s">
        <v>426</v>
      </c>
      <c r="D18" s="7"/>
      <c r="E18" s="7"/>
      <c r="F18" s="2" t="s">
        <v>416</v>
      </c>
    </row>
    <row r="19" spans="1:10" s="6" customFormat="1" ht="12" customHeight="1">
      <c r="A19" s="8" t="s">
        <v>424</v>
      </c>
      <c r="B19" s="8"/>
      <c r="C19" s="8"/>
      <c r="F19" s="9" t="s">
        <v>152</v>
      </c>
      <c r="G19" s="9"/>
      <c r="H19" s="8"/>
      <c r="I19" s="8"/>
      <c r="J19" s="8"/>
    </row>
    <row r="20" spans="1:3" s="2" customFormat="1" ht="12">
      <c r="A20" s="1" t="s">
        <v>38</v>
      </c>
      <c r="B20" s="1"/>
      <c r="C20" s="1"/>
    </row>
  </sheetData>
  <sheetProtection/>
  <mergeCells count="15">
    <mergeCell ref="F3:K3"/>
    <mergeCell ref="A6:A9"/>
    <mergeCell ref="K6:K9"/>
    <mergeCell ref="A3:E3"/>
    <mergeCell ref="J6:J7"/>
    <mergeCell ref="B8:B9"/>
    <mergeCell ref="B6:B7"/>
    <mergeCell ref="J8:J9"/>
    <mergeCell ref="C7:C8"/>
    <mergeCell ref="C6:E6"/>
    <mergeCell ref="F6:I6"/>
    <mergeCell ref="D7:D8"/>
    <mergeCell ref="F7:F8"/>
    <mergeCell ref="G7:G8"/>
    <mergeCell ref="H7:H8"/>
  </mergeCells>
  <printOptions/>
  <pageMargins left="0.984251968503937" right="0.984251968503937" top="0.5905511811023623" bottom="0.5905511811023623" header="0" footer="0"/>
  <pageSetup horizontalDpi="600" verticalDpi="600" orientation="portrait" paperSize="9" r:id="rId1"/>
  <colBreaks count="1" manualBreakCount="1">
    <brk id="5" max="19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N27"/>
  <sheetViews>
    <sheetView zoomScale="90" zoomScaleNormal="90" zoomScaleSheetLayoutView="100" zoomScalePageLayoutView="0" workbookViewId="0" topLeftCell="Q1">
      <selection activeCell="AB19" sqref="AB19"/>
    </sheetView>
  </sheetViews>
  <sheetFormatPr defaultColWidth="8.88671875" defaultRowHeight="13.5"/>
  <cols>
    <col min="1" max="17" width="8.77734375" style="332" customWidth="1"/>
    <col min="18" max="39" width="6.77734375" style="332" customWidth="1"/>
    <col min="40" max="40" width="8.77734375" style="332" customWidth="1"/>
    <col min="41" max="16384" width="8.88671875" style="332" customWidth="1"/>
  </cols>
  <sheetData>
    <row r="1" spans="1:40" ht="12" customHeight="1">
      <c r="A1" s="732" t="s">
        <v>544</v>
      </c>
      <c r="B1" s="169"/>
      <c r="C1" s="169"/>
      <c r="D1" s="169"/>
      <c r="E1" s="169"/>
      <c r="F1" s="170"/>
      <c r="G1" s="170"/>
      <c r="H1" s="169"/>
      <c r="I1" s="169"/>
      <c r="J1" s="169"/>
      <c r="K1" s="169"/>
      <c r="L1" s="169"/>
      <c r="M1" s="169"/>
      <c r="N1" s="169"/>
      <c r="O1" s="185"/>
      <c r="P1" s="335" t="s">
        <v>86</v>
      </c>
      <c r="Q1" s="169" t="s">
        <v>148</v>
      </c>
      <c r="R1" s="169"/>
      <c r="S1" s="169"/>
      <c r="T1" s="169"/>
      <c r="U1" s="169"/>
      <c r="V1" s="169"/>
      <c r="W1" s="169"/>
      <c r="X1" s="169"/>
      <c r="Y1" s="169"/>
      <c r="Z1" s="169"/>
      <c r="AA1" s="169"/>
      <c r="AB1" s="169"/>
      <c r="AC1" s="169"/>
      <c r="AD1" s="169"/>
      <c r="AE1" s="335"/>
      <c r="AF1" s="169"/>
      <c r="AG1" s="169"/>
      <c r="AH1" s="169"/>
      <c r="AI1" s="169"/>
      <c r="AJ1" s="169"/>
      <c r="AK1" s="169"/>
      <c r="AL1" s="185"/>
      <c r="AM1" s="185"/>
      <c r="AN1" s="335" t="s">
        <v>86</v>
      </c>
    </row>
    <row r="2" spans="1:40" ht="12" customHeight="1">
      <c r="A2" s="172"/>
      <c r="B2" s="172"/>
      <c r="C2" s="172"/>
      <c r="D2" s="172"/>
      <c r="E2" s="172"/>
      <c r="F2" s="173"/>
      <c r="G2" s="173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2"/>
      <c r="Y2" s="172"/>
      <c r="Z2" s="172"/>
      <c r="AA2" s="172"/>
      <c r="AB2" s="172"/>
      <c r="AC2" s="172"/>
      <c r="AD2" s="172"/>
      <c r="AE2" s="172"/>
      <c r="AF2" s="172"/>
      <c r="AG2" s="172"/>
      <c r="AH2" s="172"/>
      <c r="AI2" s="172"/>
      <c r="AJ2" s="172"/>
      <c r="AK2" s="172"/>
      <c r="AL2" s="172"/>
      <c r="AM2" s="172"/>
      <c r="AN2" s="172"/>
    </row>
    <row r="3" spans="1:40" s="336" customFormat="1" ht="26.25" customHeight="1">
      <c r="A3" s="1318" t="s">
        <v>906</v>
      </c>
      <c r="B3" s="1318"/>
      <c r="C3" s="1318"/>
      <c r="D3" s="1318"/>
      <c r="E3" s="1318"/>
      <c r="F3" s="1318"/>
      <c r="G3" s="1318"/>
      <c r="H3" s="1318"/>
      <c r="I3" s="1319" t="s">
        <v>907</v>
      </c>
      <c r="J3" s="1319"/>
      <c r="K3" s="1319"/>
      <c r="L3" s="1319"/>
      <c r="M3" s="1319"/>
      <c r="N3" s="1319"/>
      <c r="O3" s="1319"/>
      <c r="P3" s="1319"/>
      <c r="Q3" s="1318" t="s">
        <v>908</v>
      </c>
      <c r="R3" s="1318"/>
      <c r="S3" s="1318"/>
      <c r="T3" s="1318"/>
      <c r="U3" s="1318"/>
      <c r="V3" s="1318"/>
      <c r="W3" s="1318"/>
      <c r="X3" s="1318"/>
      <c r="Y3" s="1318"/>
      <c r="Z3" s="1318"/>
      <c r="AA3" s="1318"/>
      <c r="AB3" s="1318"/>
      <c r="AC3" s="187"/>
      <c r="AD3" s="1319" t="s">
        <v>909</v>
      </c>
      <c r="AE3" s="1319"/>
      <c r="AF3" s="1319"/>
      <c r="AG3" s="1319"/>
      <c r="AH3" s="1319"/>
      <c r="AI3" s="1319"/>
      <c r="AJ3" s="1319"/>
      <c r="AK3" s="1319"/>
      <c r="AL3" s="1319"/>
      <c r="AM3" s="1319"/>
      <c r="AN3" s="1319"/>
    </row>
    <row r="4" spans="1:40" ht="12" customHeight="1">
      <c r="A4" s="175"/>
      <c r="B4" s="177"/>
      <c r="C4" s="177"/>
      <c r="D4" s="177"/>
      <c r="E4" s="177"/>
      <c r="F4" s="175"/>
      <c r="G4" s="175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7"/>
      <c r="U4" s="177"/>
      <c r="V4" s="177"/>
      <c r="W4" s="177"/>
      <c r="X4" s="177"/>
      <c r="Y4" s="177"/>
      <c r="Z4" s="177"/>
      <c r="AA4" s="177"/>
      <c r="AB4" s="177"/>
      <c r="AC4" s="177"/>
      <c r="AD4" s="177"/>
      <c r="AE4" s="177"/>
      <c r="AF4" s="177"/>
      <c r="AG4" s="177"/>
      <c r="AH4" s="177"/>
      <c r="AI4" s="177"/>
      <c r="AJ4" s="177"/>
      <c r="AK4" s="177"/>
      <c r="AL4" s="177"/>
      <c r="AM4" s="177"/>
      <c r="AN4" s="175"/>
    </row>
    <row r="5" spans="1:40" s="907" customFormat="1" ht="12" customHeight="1" thickBot="1">
      <c r="A5" s="905" t="s">
        <v>547</v>
      </c>
      <c r="B5" s="905"/>
      <c r="C5" s="905"/>
      <c r="D5" s="905"/>
      <c r="E5" s="905"/>
      <c r="F5" s="906"/>
      <c r="G5" s="906"/>
      <c r="H5" s="905"/>
      <c r="I5" s="905"/>
      <c r="J5" s="905"/>
      <c r="K5" s="905"/>
      <c r="L5" s="905"/>
      <c r="M5" s="905"/>
      <c r="N5" s="905"/>
      <c r="P5" s="908" t="s">
        <v>548</v>
      </c>
      <c r="Q5" s="905" t="s">
        <v>547</v>
      </c>
      <c r="R5" s="905"/>
      <c r="S5" s="905"/>
      <c r="T5" s="905"/>
      <c r="U5" s="905"/>
      <c r="V5" s="905"/>
      <c r="W5" s="905"/>
      <c r="X5" s="905"/>
      <c r="Y5" s="905"/>
      <c r="Z5" s="905"/>
      <c r="AA5" s="905"/>
      <c r="AB5" s="905"/>
      <c r="AC5" s="905"/>
      <c r="AD5" s="905"/>
      <c r="AE5" s="908"/>
      <c r="AF5" s="905"/>
      <c r="AG5" s="905"/>
      <c r="AH5" s="905"/>
      <c r="AI5" s="905"/>
      <c r="AJ5" s="905"/>
      <c r="AK5" s="905"/>
      <c r="AN5" s="908" t="s">
        <v>548</v>
      </c>
    </row>
    <row r="6" spans="1:40" s="188" customFormat="1" ht="15.75" customHeight="1">
      <c r="A6" s="1304" t="s">
        <v>275</v>
      </c>
      <c r="B6" s="1320" t="s">
        <v>276</v>
      </c>
      <c r="C6" s="1308"/>
      <c r="D6" s="1308"/>
      <c r="E6" s="514" t="s">
        <v>277</v>
      </c>
      <c r="F6" s="1152" t="s">
        <v>784</v>
      </c>
      <c r="G6" s="515"/>
      <c r="H6" s="515"/>
      <c r="I6" s="515"/>
      <c r="J6" s="515"/>
      <c r="K6" s="515"/>
      <c r="L6" s="515"/>
      <c r="M6" s="515"/>
      <c r="N6" s="515"/>
      <c r="O6" s="515"/>
      <c r="P6" s="1301" t="s">
        <v>23</v>
      </c>
      <c r="Q6" s="1304" t="s">
        <v>278</v>
      </c>
      <c r="R6" s="1315" t="s">
        <v>798</v>
      </c>
      <c r="S6" s="1316"/>
      <c r="T6" s="1316"/>
      <c r="U6" s="1316"/>
      <c r="V6" s="1316"/>
      <c r="W6" s="1316"/>
      <c r="X6" s="1316"/>
      <c r="Y6" s="1316"/>
      <c r="Z6" s="1316"/>
      <c r="AA6" s="1316"/>
      <c r="AB6" s="1316"/>
      <c r="AC6" s="1316"/>
      <c r="AD6" s="1316"/>
      <c r="AE6" s="1317"/>
      <c r="AF6" s="1307" t="s">
        <v>279</v>
      </c>
      <c r="AG6" s="1308"/>
      <c r="AH6" s="1308"/>
      <c r="AI6" s="1308"/>
      <c r="AJ6" s="1308"/>
      <c r="AK6" s="1308"/>
      <c r="AL6" s="1308"/>
      <c r="AM6" s="1309"/>
      <c r="AN6" s="1301" t="s">
        <v>23</v>
      </c>
    </row>
    <row r="7" spans="1:40" s="188" customFormat="1" ht="15" customHeight="1">
      <c r="A7" s="1305"/>
      <c r="B7" s="516" t="s">
        <v>280</v>
      </c>
      <c r="C7" s="516" t="s">
        <v>281</v>
      </c>
      <c r="D7" s="517" t="s">
        <v>282</v>
      </c>
      <c r="E7" s="518" t="s">
        <v>283</v>
      </c>
      <c r="F7" s="519"/>
      <c r="G7" s="520"/>
      <c r="H7" s="1153" t="s">
        <v>785</v>
      </c>
      <c r="I7" s="522"/>
      <c r="J7" s="522"/>
      <c r="K7" s="522"/>
      <c r="L7" s="522"/>
      <c r="M7" s="522"/>
      <c r="N7" s="522"/>
      <c r="O7" s="522"/>
      <c r="P7" s="1302"/>
      <c r="Q7" s="1305"/>
      <c r="R7" s="1154" t="s">
        <v>793</v>
      </c>
      <c r="S7" s="523"/>
      <c r="T7" s="524"/>
      <c r="U7" s="521"/>
      <c r="V7" s="524"/>
      <c r="W7" s="1155" t="s">
        <v>799</v>
      </c>
      <c r="X7" s="521"/>
      <c r="Y7" s="521"/>
      <c r="Z7" s="524"/>
      <c r="AA7" s="1298" t="s">
        <v>802</v>
      </c>
      <c r="AB7" s="1299"/>
      <c r="AC7" s="1299"/>
      <c r="AD7" s="1300"/>
      <c r="AE7" s="525" t="s">
        <v>284</v>
      </c>
      <c r="AF7" s="518"/>
      <c r="AG7" s="525" t="s">
        <v>285</v>
      </c>
      <c r="AH7" s="526" t="s">
        <v>286</v>
      </c>
      <c r="AI7" s="525" t="s">
        <v>287</v>
      </c>
      <c r="AJ7" s="525" t="s">
        <v>284</v>
      </c>
      <c r="AK7" s="527" t="s">
        <v>288</v>
      </c>
      <c r="AL7" s="1310" t="s">
        <v>289</v>
      </c>
      <c r="AM7" s="1311"/>
      <c r="AN7" s="1302"/>
    </row>
    <row r="8" spans="1:40" s="188" customFormat="1" ht="16.5">
      <c r="A8" s="1305"/>
      <c r="B8" s="528"/>
      <c r="C8" s="528" t="s">
        <v>290</v>
      </c>
      <c r="D8" s="528" t="s">
        <v>290</v>
      </c>
      <c r="E8" s="518"/>
      <c r="F8" s="518"/>
      <c r="G8" s="518"/>
      <c r="H8" s="1295" t="s">
        <v>786</v>
      </c>
      <c r="I8" s="1296"/>
      <c r="J8" s="1297"/>
      <c r="K8" s="1312" t="s">
        <v>291</v>
      </c>
      <c r="L8" s="1313"/>
      <c r="M8" s="1313"/>
      <c r="N8" s="1314"/>
      <c r="O8" s="1148" t="s">
        <v>791</v>
      </c>
      <c r="P8" s="1302"/>
      <c r="Q8" s="1305"/>
      <c r="R8" s="529"/>
      <c r="S8" s="530" t="s">
        <v>292</v>
      </c>
      <c r="T8" s="531" t="s">
        <v>293</v>
      </c>
      <c r="U8" s="517" t="s">
        <v>294</v>
      </c>
      <c r="V8" s="530" t="s">
        <v>295</v>
      </c>
      <c r="W8" s="529"/>
      <c r="X8" s="517" t="s">
        <v>296</v>
      </c>
      <c r="Y8" s="530" t="s">
        <v>297</v>
      </c>
      <c r="Z8" s="532" t="s">
        <v>298</v>
      </c>
      <c r="AA8" s="529"/>
      <c r="AB8" s="530" t="s">
        <v>299</v>
      </c>
      <c r="AC8" s="530" t="s">
        <v>300</v>
      </c>
      <c r="AD8" s="517" t="s">
        <v>301</v>
      </c>
      <c r="AE8" s="516"/>
      <c r="AF8" s="518"/>
      <c r="AG8" s="529" t="s">
        <v>121</v>
      </c>
      <c r="AH8" s="533" t="s">
        <v>122</v>
      </c>
      <c r="AI8" s="529" t="s">
        <v>806</v>
      </c>
      <c r="AJ8" s="516"/>
      <c r="AK8" s="529"/>
      <c r="AL8" s="534" t="s">
        <v>98</v>
      </c>
      <c r="AM8" s="530" t="s">
        <v>302</v>
      </c>
      <c r="AN8" s="1302"/>
    </row>
    <row r="9" spans="1:40" s="188" customFormat="1" ht="15">
      <c r="A9" s="1305"/>
      <c r="B9" s="516"/>
      <c r="C9" s="516"/>
      <c r="D9" s="516"/>
      <c r="E9" s="518"/>
      <c r="F9" s="535"/>
      <c r="G9" s="518"/>
      <c r="H9" s="518"/>
      <c r="I9" s="525" t="s">
        <v>303</v>
      </c>
      <c r="J9" s="525" t="s">
        <v>304</v>
      </c>
      <c r="K9" s="536"/>
      <c r="L9" s="527" t="s">
        <v>305</v>
      </c>
      <c r="M9" s="527" t="s">
        <v>306</v>
      </c>
      <c r="N9" s="525" t="s">
        <v>307</v>
      </c>
      <c r="O9" s="516"/>
      <c r="P9" s="1302"/>
      <c r="Q9" s="1305"/>
      <c r="R9" s="536"/>
      <c r="S9" s="518"/>
      <c r="T9" s="536"/>
      <c r="U9" s="528"/>
      <c r="V9" s="537"/>
      <c r="W9" s="518"/>
      <c r="X9" s="516"/>
      <c r="Y9" s="518"/>
      <c r="Z9" s="538"/>
      <c r="AA9" s="518"/>
      <c r="AB9" s="518"/>
      <c r="AC9" s="518"/>
      <c r="AD9" s="516"/>
      <c r="AE9" s="516"/>
      <c r="AF9" s="518"/>
      <c r="AG9" s="529" t="s">
        <v>124</v>
      </c>
      <c r="AH9" s="533" t="s">
        <v>124</v>
      </c>
      <c r="AI9" s="533" t="s">
        <v>124</v>
      </c>
      <c r="AJ9" s="516"/>
      <c r="AK9" s="539"/>
      <c r="AL9" s="534" t="s">
        <v>125</v>
      </c>
      <c r="AM9" s="534" t="s">
        <v>308</v>
      </c>
      <c r="AN9" s="1302"/>
    </row>
    <row r="10" spans="1:40" s="188" customFormat="1" ht="15">
      <c r="A10" s="1305"/>
      <c r="B10" s="516"/>
      <c r="C10" s="516"/>
      <c r="D10" s="516"/>
      <c r="E10" s="518" t="s">
        <v>813</v>
      </c>
      <c r="F10" s="518"/>
      <c r="G10" s="518"/>
      <c r="H10" s="518"/>
      <c r="I10" s="518"/>
      <c r="J10" s="518"/>
      <c r="K10" s="536"/>
      <c r="L10" s="516"/>
      <c r="M10" s="518"/>
      <c r="N10" s="518"/>
      <c r="O10" s="516" t="s">
        <v>812</v>
      </c>
      <c r="P10" s="1302"/>
      <c r="Q10" s="1305"/>
      <c r="R10" s="536"/>
      <c r="S10" s="518"/>
      <c r="T10" s="536"/>
      <c r="U10" s="534" t="s">
        <v>794</v>
      </c>
      <c r="V10" s="529" t="s">
        <v>796</v>
      </c>
      <c r="W10" s="518"/>
      <c r="X10" s="516"/>
      <c r="Y10" s="518"/>
      <c r="Z10" s="538" t="s">
        <v>792</v>
      </c>
      <c r="AA10" s="518"/>
      <c r="AB10" s="518" t="s">
        <v>811</v>
      </c>
      <c r="AC10" s="518" t="s">
        <v>810</v>
      </c>
      <c r="AD10" s="516"/>
      <c r="AE10" s="534" t="s">
        <v>809</v>
      </c>
      <c r="AF10" s="518"/>
      <c r="AG10" s="540" t="s">
        <v>126</v>
      </c>
      <c r="AH10" s="541" t="s">
        <v>126</v>
      </c>
      <c r="AI10" s="541" t="s">
        <v>126</v>
      </c>
      <c r="AJ10" s="534" t="s">
        <v>809</v>
      </c>
      <c r="AK10" s="534" t="s">
        <v>808</v>
      </c>
      <c r="AL10" s="534" t="s">
        <v>123</v>
      </c>
      <c r="AM10" s="534" t="s">
        <v>127</v>
      </c>
      <c r="AN10" s="1302"/>
    </row>
    <row r="11" spans="1:40" s="188" customFormat="1" ht="15">
      <c r="A11" s="1306"/>
      <c r="B11" s="542" t="s">
        <v>36</v>
      </c>
      <c r="C11" s="542" t="s">
        <v>128</v>
      </c>
      <c r="D11" s="542" t="s">
        <v>783</v>
      </c>
      <c r="E11" s="543" t="s">
        <v>129</v>
      </c>
      <c r="F11" s="543"/>
      <c r="G11" s="543"/>
      <c r="H11" s="543"/>
      <c r="I11" s="543" t="s">
        <v>787</v>
      </c>
      <c r="J11" s="543" t="s">
        <v>788</v>
      </c>
      <c r="K11" s="544"/>
      <c r="L11" s="543" t="s">
        <v>787</v>
      </c>
      <c r="M11" s="543" t="s">
        <v>789</v>
      </c>
      <c r="N11" s="543" t="s">
        <v>790</v>
      </c>
      <c r="O11" s="542" t="s">
        <v>131</v>
      </c>
      <c r="P11" s="1303"/>
      <c r="Q11" s="1306"/>
      <c r="R11" s="543"/>
      <c r="S11" s="545" t="s">
        <v>132</v>
      </c>
      <c r="T11" s="546" t="s">
        <v>130</v>
      </c>
      <c r="U11" s="547" t="s">
        <v>795</v>
      </c>
      <c r="V11" s="548" t="s">
        <v>797</v>
      </c>
      <c r="W11" s="543"/>
      <c r="X11" s="548" t="s">
        <v>800</v>
      </c>
      <c r="Y11" s="543" t="s">
        <v>130</v>
      </c>
      <c r="Z11" s="549" t="s">
        <v>801</v>
      </c>
      <c r="AA11" s="543"/>
      <c r="AB11" s="543" t="s">
        <v>803</v>
      </c>
      <c r="AC11" s="548" t="s">
        <v>804</v>
      </c>
      <c r="AD11" s="543" t="s">
        <v>133</v>
      </c>
      <c r="AE11" s="550" t="s">
        <v>805</v>
      </c>
      <c r="AF11" s="543"/>
      <c r="AG11" s="545" t="s">
        <v>134</v>
      </c>
      <c r="AH11" s="551" t="s">
        <v>134</v>
      </c>
      <c r="AI11" s="545" t="s">
        <v>135</v>
      </c>
      <c r="AJ11" s="550" t="s">
        <v>805</v>
      </c>
      <c r="AK11" s="1156" t="s">
        <v>807</v>
      </c>
      <c r="AL11" s="1157" t="s">
        <v>804</v>
      </c>
      <c r="AM11" s="552" t="s">
        <v>136</v>
      </c>
      <c r="AN11" s="1303"/>
    </row>
    <row r="12" spans="1:40" s="1150" customFormat="1" ht="29.25" customHeight="1">
      <c r="A12" s="541">
        <v>2016</v>
      </c>
      <c r="B12" s="553">
        <v>103873</v>
      </c>
      <c r="C12" s="553">
        <v>67206</v>
      </c>
      <c r="D12" s="553">
        <v>36667</v>
      </c>
      <c r="E12" s="553">
        <f>SUM(F12,AF12)</f>
        <v>601424.3189999999</v>
      </c>
      <c r="F12" s="553">
        <f>SUM(G12,R12,W12,AA12,AE12)</f>
        <v>35324.504</v>
      </c>
      <c r="G12" s="553">
        <f>H12+K12+O12</f>
        <v>4839.272</v>
      </c>
      <c r="H12" s="553">
        <v>0</v>
      </c>
      <c r="I12" s="553">
        <v>0</v>
      </c>
      <c r="J12" s="553">
        <v>0</v>
      </c>
      <c r="K12" s="553">
        <f>SUM(L12:N12)</f>
        <v>4604.678</v>
      </c>
      <c r="L12" s="553">
        <v>79.062</v>
      </c>
      <c r="M12" s="553">
        <v>4525.616</v>
      </c>
      <c r="N12" s="553">
        <v>0</v>
      </c>
      <c r="O12" s="553">
        <v>234.594</v>
      </c>
      <c r="P12" s="554">
        <v>2016</v>
      </c>
      <c r="Q12" s="555">
        <v>2016</v>
      </c>
      <c r="R12" s="556">
        <f>SUM(S12:V12)</f>
        <v>625.223</v>
      </c>
      <c r="S12" s="556">
        <v>0</v>
      </c>
      <c r="T12" s="556">
        <v>589.842</v>
      </c>
      <c r="U12" s="556">
        <v>35.381</v>
      </c>
      <c r="V12" s="556">
        <v>0</v>
      </c>
      <c r="W12" s="556">
        <f>SUM(X12:Z12)</f>
        <v>8964.736</v>
      </c>
      <c r="X12" s="556">
        <v>5097.535</v>
      </c>
      <c r="Y12" s="556">
        <v>3618.876</v>
      </c>
      <c r="Z12" s="556">
        <v>248.325</v>
      </c>
      <c r="AA12" s="556">
        <f>SUM(AB12:AD12)</f>
        <v>19231.696000000004</v>
      </c>
      <c r="AB12" s="556">
        <v>4444.015</v>
      </c>
      <c r="AC12" s="556">
        <v>4588.866</v>
      </c>
      <c r="AD12" s="556">
        <v>10198.815</v>
      </c>
      <c r="AE12" s="556">
        <v>1663.577</v>
      </c>
      <c r="AF12" s="556">
        <v>566099.815</v>
      </c>
      <c r="AG12" s="556">
        <v>85186.589</v>
      </c>
      <c r="AH12" s="556">
        <v>41360.822</v>
      </c>
      <c r="AI12" s="556">
        <v>70472.713</v>
      </c>
      <c r="AJ12" s="556">
        <v>0</v>
      </c>
      <c r="AK12" s="556">
        <v>332922.639</v>
      </c>
      <c r="AL12" s="556">
        <v>36157.052</v>
      </c>
      <c r="AM12" s="556">
        <v>6</v>
      </c>
      <c r="AN12" s="539">
        <v>2016</v>
      </c>
    </row>
    <row r="13" spans="1:40" s="1150" customFormat="1" ht="29.25" customHeight="1">
      <c r="A13" s="541">
        <v>2017</v>
      </c>
      <c r="B13" s="553">
        <v>103198</v>
      </c>
      <c r="C13" s="553">
        <v>58353</v>
      </c>
      <c r="D13" s="553">
        <v>44845</v>
      </c>
      <c r="E13" s="553">
        <f>SUM(F13,AF13)</f>
        <v>601424.3189999999</v>
      </c>
      <c r="F13" s="553">
        <f>SUM(G13,R13,W13,AA13,AE13)</f>
        <v>35324.504</v>
      </c>
      <c r="G13" s="553">
        <f>H13+K13+O13</f>
        <v>4839.272</v>
      </c>
      <c r="H13" s="553">
        <v>0</v>
      </c>
      <c r="I13" s="553">
        <v>0</v>
      </c>
      <c r="J13" s="553">
        <v>0</v>
      </c>
      <c r="K13" s="553">
        <f>SUM(L13:N13)</f>
        <v>4604.678</v>
      </c>
      <c r="L13" s="553">
        <v>79.062</v>
      </c>
      <c r="M13" s="553">
        <v>4525.616</v>
      </c>
      <c r="N13" s="553">
        <v>0</v>
      </c>
      <c r="O13" s="553">
        <v>234.594</v>
      </c>
      <c r="P13" s="554">
        <v>2017</v>
      </c>
      <c r="Q13" s="555">
        <v>2017</v>
      </c>
      <c r="R13" s="556">
        <f>SUM(S13:V13)</f>
        <v>625.223</v>
      </c>
      <c r="S13" s="556">
        <v>0</v>
      </c>
      <c r="T13" s="556">
        <v>589.842</v>
      </c>
      <c r="U13" s="556">
        <v>35.381</v>
      </c>
      <c r="V13" s="556">
        <v>0</v>
      </c>
      <c r="W13" s="556">
        <f>SUM(X13:Z13)</f>
        <v>8964.736</v>
      </c>
      <c r="X13" s="556">
        <v>5097.535</v>
      </c>
      <c r="Y13" s="556">
        <v>3618.876</v>
      </c>
      <c r="Z13" s="556">
        <v>248.325</v>
      </c>
      <c r="AA13" s="556">
        <f>SUM(AB13:AD13)</f>
        <v>19231.696000000004</v>
      </c>
      <c r="AB13" s="556">
        <v>4444.015</v>
      </c>
      <c r="AC13" s="556">
        <v>4588.866</v>
      </c>
      <c r="AD13" s="556">
        <v>10198.815</v>
      </c>
      <c r="AE13" s="556">
        <v>1663.577</v>
      </c>
      <c r="AF13" s="556">
        <v>566099.815</v>
      </c>
      <c r="AG13" s="556">
        <v>85186.589</v>
      </c>
      <c r="AH13" s="556">
        <v>41360.822</v>
      </c>
      <c r="AI13" s="556">
        <v>70472.713</v>
      </c>
      <c r="AJ13" s="556">
        <v>0</v>
      </c>
      <c r="AK13" s="556">
        <v>332922.639</v>
      </c>
      <c r="AL13" s="556">
        <v>36157.052</v>
      </c>
      <c r="AM13" s="556">
        <v>6</v>
      </c>
      <c r="AN13" s="539">
        <v>2017</v>
      </c>
    </row>
    <row r="14" spans="1:40" s="1150" customFormat="1" ht="29.25" customHeight="1">
      <c r="A14" s="541">
        <v>2018</v>
      </c>
      <c r="B14" s="553">
        <v>101990</v>
      </c>
      <c r="C14" s="553">
        <v>66734</v>
      </c>
      <c r="D14" s="553">
        <v>35256</v>
      </c>
      <c r="E14" s="553">
        <f>SUM(F14,AF14)</f>
        <v>601424.3189999999</v>
      </c>
      <c r="F14" s="553">
        <f>SUM(G14,R14,W14,AA14,AE14)</f>
        <v>35324.504</v>
      </c>
      <c r="G14" s="553">
        <f>H14+K14+O14</f>
        <v>4839.272</v>
      </c>
      <c r="H14" s="553">
        <v>0</v>
      </c>
      <c r="I14" s="553">
        <v>0</v>
      </c>
      <c r="J14" s="553">
        <v>0</v>
      </c>
      <c r="K14" s="553">
        <f>SUM(L14:N14)</f>
        <v>4604.678</v>
      </c>
      <c r="L14" s="553">
        <v>79.062</v>
      </c>
      <c r="M14" s="553">
        <v>4525.616</v>
      </c>
      <c r="N14" s="553">
        <v>0</v>
      </c>
      <c r="O14" s="553">
        <v>234.594</v>
      </c>
      <c r="P14" s="554">
        <v>2018</v>
      </c>
      <c r="Q14" s="555">
        <v>2018</v>
      </c>
      <c r="R14" s="556">
        <f>SUM(S14:V14)</f>
        <v>625.223</v>
      </c>
      <c r="S14" s="556">
        <v>0</v>
      </c>
      <c r="T14" s="556">
        <v>589.842</v>
      </c>
      <c r="U14" s="556">
        <v>35.381</v>
      </c>
      <c r="V14" s="556">
        <v>0</v>
      </c>
      <c r="W14" s="556">
        <f>SUM(X14:Z14)</f>
        <v>8964.736</v>
      </c>
      <c r="X14" s="556">
        <v>5097.535</v>
      </c>
      <c r="Y14" s="556">
        <v>3618.876</v>
      </c>
      <c r="Z14" s="556">
        <v>248.325</v>
      </c>
      <c r="AA14" s="556">
        <f>SUM(AB14:AD14)</f>
        <v>19231.696000000004</v>
      </c>
      <c r="AB14" s="556">
        <v>4444.015</v>
      </c>
      <c r="AC14" s="556">
        <v>4588.866</v>
      </c>
      <c r="AD14" s="556">
        <v>10198.815</v>
      </c>
      <c r="AE14" s="556">
        <v>1663.577</v>
      </c>
      <c r="AF14" s="556">
        <v>566099.815</v>
      </c>
      <c r="AG14" s="556">
        <v>85186.589</v>
      </c>
      <c r="AH14" s="556">
        <v>41360.822</v>
      </c>
      <c r="AI14" s="556">
        <v>70472.713</v>
      </c>
      <c r="AJ14" s="556">
        <v>0</v>
      </c>
      <c r="AK14" s="556">
        <v>332922.639</v>
      </c>
      <c r="AL14" s="556">
        <v>36157.052</v>
      </c>
      <c r="AM14" s="556">
        <v>6</v>
      </c>
      <c r="AN14" s="539">
        <v>2018</v>
      </c>
    </row>
    <row r="15" spans="1:40" s="1150" customFormat="1" ht="29.25" customHeight="1">
      <c r="A15" s="541">
        <v>2019</v>
      </c>
      <c r="B15" s="553">
        <v>101114</v>
      </c>
      <c r="C15" s="553">
        <v>57105</v>
      </c>
      <c r="D15" s="553">
        <v>44009</v>
      </c>
      <c r="E15" s="553">
        <f>SUM(F15,AF15)</f>
        <v>601424.3189999999</v>
      </c>
      <c r="F15" s="553">
        <f>SUM(G15,R15,W15,AA15,AE15)</f>
        <v>35324.504</v>
      </c>
      <c r="G15" s="553">
        <f>H15+K15+O15</f>
        <v>4839.272</v>
      </c>
      <c r="H15" s="553">
        <v>0</v>
      </c>
      <c r="I15" s="553">
        <v>0</v>
      </c>
      <c r="J15" s="553">
        <v>0</v>
      </c>
      <c r="K15" s="553">
        <f>SUM(L15:N15)</f>
        <v>4604.678</v>
      </c>
      <c r="L15" s="553">
        <v>79.062</v>
      </c>
      <c r="M15" s="553">
        <v>4525.616</v>
      </c>
      <c r="N15" s="553">
        <v>0</v>
      </c>
      <c r="O15" s="553">
        <v>234.594</v>
      </c>
      <c r="P15" s="554">
        <v>2019</v>
      </c>
      <c r="Q15" s="555">
        <v>2019</v>
      </c>
      <c r="R15" s="556">
        <f>SUM(S15:V15)</f>
        <v>625.223</v>
      </c>
      <c r="S15" s="556">
        <v>0</v>
      </c>
      <c r="T15" s="556">
        <v>589.842</v>
      </c>
      <c r="U15" s="556">
        <v>35.381</v>
      </c>
      <c r="V15" s="556">
        <v>0</v>
      </c>
      <c r="W15" s="556">
        <f>SUM(X15:Z15)</f>
        <v>8964.736</v>
      </c>
      <c r="X15" s="556">
        <v>5097.535</v>
      </c>
      <c r="Y15" s="556">
        <v>3618.876</v>
      </c>
      <c r="Z15" s="556">
        <v>248.325</v>
      </c>
      <c r="AA15" s="556">
        <f>SUM(AB15:AD15)</f>
        <v>19231.696000000004</v>
      </c>
      <c r="AB15" s="556">
        <v>4444.015</v>
      </c>
      <c r="AC15" s="556">
        <v>4588.866</v>
      </c>
      <c r="AD15" s="556">
        <v>10198.815</v>
      </c>
      <c r="AE15" s="556">
        <v>1663.577</v>
      </c>
      <c r="AF15" s="556">
        <v>566099.815</v>
      </c>
      <c r="AG15" s="556">
        <v>85186.589</v>
      </c>
      <c r="AH15" s="556">
        <v>41360.822</v>
      </c>
      <c r="AI15" s="556">
        <v>70472.713</v>
      </c>
      <c r="AJ15" s="556">
        <v>0</v>
      </c>
      <c r="AK15" s="556">
        <v>332922.639</v>
      </c>
      <c r="AL15" s="556">
        <v>36157.052</v>
      </c>
      <c r="AM15" s="556">
        <v>6.4</v>
      </c>
      <c r="AN15" s="539">
        <v>2019</v>
      </c>
    </row>
    <row r="16" spans="1:40" s="1151" customFormat="1" ht="29.25" customHeight="1">
      <c r="A16" s="557">
        <v>2020</v>
      </c>
      <c r="B16" s="558">
        <f>SUM(C16:D16)</f>
        <v>100229</v>
      </c>
      <c r="C16" s="558">
        <v>60321</v>
      </c>
      <c r="D16" s="558">
        <v>39908</v>
      </c>
      <c r="E16" s="558">
        <f>SUM(F16,AF16)</f>
        <v>601556.393</v>
      </c>
      <c r="F16" s="558">
        <f>SUM(G16,R16,W16,AA16,AE16)</f>
        <v>30064.183000000005</v>
      </c>
      <c r="G16" s="558">
        <f>H16+K16+O16</f>
        <v>4839.272</v>
      </c>
      <c r="H16" s="558">
        <f>SUM(I16:J16)</f>
        <v>0</v>
      </c>
      <c r="I16" s="558">
        <v>0</v>
      </c>
      <c r="J16" s="558">
        <v>0</v>
      </c>
      <c r="K16" s="558">
        <f>SUM(L16:N16)</f>
        <v>4604.678</v>
      </c>
      <c r="L16" s="558">
        <v>79.062</v>
      </c>
      <c r="M16" s="558">
        <v>4525.616</v>
      </c>
      <c r="N16" s="558">
        <v>0</v>
      </c>
      <c r="O16" s="558">
        <v>234.594</v>
      </c>
      <c r="P16" s="559">
        <v>2020</v>
      </c>
      <c r="Q16" s="557">
        <v>2020</v>
      </c>
      <c r="R16" s="560">
        <f>SUM(S16:V16)</f>
        <v>625.223</v>
      </c>
      <c r="S16" s="560">
        <v>0</v>
      </c>
      <c r="T16" s="560">
        <v>589.842</v>
      </c>
      <c r="U16" s="560">
        <v>35.381</v>
      </c>
      <c r="V16" s="560">
        <v>0</v>
      </c>
      <c r="W16" s="560">
        <f>SUM(X16:Z16)</f>
        <v>5623.903</v>
      </c>
      <c r="X16" s="560">
        <v>5092.976</v>
      </c>
      <c r="Y16" s="560">
        <v>293.206</v>
      </c>
      <c r="Z16" s="560">
        <v>237.721</v>
      </c>
      <c r="AA16" s="560">
        <f>SUM(AB16:AD16)</f>
        <v>18975.785000000003</v>
      </c>
      <c r="AB16" s="560">
        <v>4444.015</v>
      </c>
      <c r="AC16" s="560">
        <v>4588.866</v>
      </c>
      <c r="AD16" s="560">
        <v>9942.904</v>
      </c>
      <c r="AE16" s="560">
        <v>0</v>
      </c>
      <c r="AF16" s="560">
        <f>SUM(AG16:AL16)</f>
        <v>571492.2100000001</v>
      </c>
      <c r="AG16" s="560">
        <v>82779.838</v>
      </c>
      <c r="AH16" s="560">
        <v>41700.666</v>
      </c>
      <c r="AI16" s="560">
        <v>69722.375</v>
      </c>
      <c r="AJ16" s="560">
        <v>896.048</v>
      </c>
      <c r="AK16" s="560">
        <v>340236.231</v>
      </c>
      <c r="AL16" s="560">
        <v>36157.052</v>
      </c>
      <c r="AM16" s="560">
        <f>AL16/AF16*100</f>
        <v>6.3267795023837685</v>
      </c>
      <c r="AN16" s="559">
        <v>2020</v>
      </c>
    </row>
    <row r="17" spans="1:40" s="188" customFormat="1" ht="3" customHeight="1" thickBot="1">
      <c r="A17" s="371"/>
      <c r="B17" s="372"/>
      <c r="C17" s="372"/>
      <c r="D17" s="372"/>
      <c r="E17" s="373"/>
      <c r="F17" s="373"/>
      <c r="G17" s="373"/>
      <c r="H17" s="373"/>
      <c r="I17" s="373"/>
      <c r="J17" s="373"/>
      <c r="K17" s="373"/>
      <c r="L17" s="373"/>
      <c r="M17" s="373"/>
      <c r="N17" s="373"/>
      <c r="O17" s="374"/>
      <c r="P17" s="375"/>
      <c r="Q17" s="371"/>
      <c r="R17" s="374"/>
      <c r="S17" s="374"/>
      <c r="T17" s="374"/>
      <c r="U17" s="374"/>
      <c r="V17" s="374"/>
      <c r="W17" s="374"/>
      <c r="X17" s="373"/>
      <c r="Y17" s="373"/>
      <c r="Z17" s="373"/>
      <c r="AA17" s="373"/>
      <c r="AB17" s="373"/>
      <c r="AC17" s="374"/>
      <c r="AD17" s="373"/>
      <c r="AE17" s="374"/>
      <c r="AF17" s="373"/>
      <c r="AG17" s="373"/>
      <c r="AH17" s="373"/>
      <c r="AI17" s="374"/>
      <c r="AJ17" s="374"/>
      <c r="AK17" s="373"/>
      <c r="AL17" s="374"/>
      <c r="AM17" s="374"/>
      <c r="AN17" s="376"/>
    </row>
    <row r="18" spans="1:40" s="188" customFormat="1" ht="12" customHeight="1">
      <c r="A18" s="13" t="s">
        <v>781</v>
      </c>
      <c r="B18" s="185"/>
      <c r="C18" s="185"/>
      <c r="D18" s="185"/>
      <c r="E18" s="189"/>
      <c r="F18" s="186"/>
      <c r="G18" s="186"/>
      <c r="H18" s="185"/>
      <c r="I18" s="14" t="s">
        <v>782</v>
      </c>
      <c r="J18" s="185"/>
      <c r="K18" s="185"/>
      <c r="L18" s="185"/>
      <c r="M18" s="185"/>
      <c r="N18" s="185"/>
      <c r="O18" s="185"/>
      <c r="P18" s="185"/>
      <c r="Q18" s="185"/>
      <c r="R18" s="13" t="s">
        <v>781</v>
      </c>
      <c r="S18" s="185"/>
      <c r="T18" s="185"/>
      <c r="U18" s="185"/>
      <c r="V18" s="185"/>
      <c r="W18" s="185"/>
      <c r="X18" s="185"/>
      <c r="Y18" s="185"/>
      <c r="Z18" s="185"/>
      <c r="AA18" s="185"/>
      <c r="AB18" s="185"/>
      <c r="AC18" s="185"/>
      <c r="AD18" s="14" t="s">
        <v>782</v>
      </c>
      <c r="AE18" s="185"/>
      <c r="AF18" s="185"/>
      <c r="AG18" s="185"/>
      <c r="AH18" s="185"/>
      <c r="AI18" s="185"/>
      <c r="AJ18" s="185"/>
      <c r="AK18" s="185"/>
      <c r="AL18" s="185"/>
      <c r="AM18" s="185"/>
      <c r="AN18" s="183"/>
    </row>
    <row r="19" spans="1:40" s="188" customFormat="1" ht="12" customHeight="1">
      <c r="A19" s="13" t="s">
        <v>207</v>
      </c>
      <c r="B19" s="377"/>
      <c r="C19" s="377"/>
      <c r="D19" s="377"/>
      <c r="E19" s="378"/>
      <c r="F19" s="181"/>
      <c r="G19" s="379"/>
      <c r="I19" s="14" t="s">
        <v>775</v>
      </c>
      <c r="J19" s="377"/>
      <c r="K19" s="377"/>
      <c r="L19" s="377"/>
      <c r="M19" s="377"/>
      <c r="N19" s="377"/>
      <c r="O19" s="380"/>
      <c r="P19" s="180"/>
      <c r="Q19" s="180"/>
      <c r="R19" s="13" t="s">
        <v>207</v>
      </c>
      <c r="S19" s="380"/>
      <c r="T19" s="380"/>
      <c r="U19" s="380"/>
      <c r="V19" s="380"/>
      <c r="X19" s="377"/>
      <c r="Y19" s="377"/>
      <c r="Z19" s="180"/>
      <c r="AB19" s="377"/>
      <c r="AD19" s="14" t="s">
        <v>777</v>
      </c>
      <c r="AE19" s="380"/>
      <c r="AF19" s="377"/>
      <c r="AG19" s="377"/>
      <c r="AH19" s="180"/>
      <c r="AI19" s="380"/>
      <c r="AJ19" s="380"/>
      <c r="AK19" s="377"/>
      <c r="AL19" s="380"/>
      <c r="AM19" s="380"/>
      <c r="AN19" s="180"/>
    </row>
    <row r="20" spans="1:40" s="188" customFormat="1" ht="15" hidden="1">
      <c r="A20" s="13" t="s">
        <v>65</v>
      </c>
      <c r="B20" s="381"/>
      <c r="C20" s="381"/>
      <c r="D20" s="381"/>
      <c r="E20" s="381"/>
      <c r="F20" s="382"/>
      <c r="G20" s="382"/>
      <c r="H20" s="381"/>
      <c r="I20" s="14" t="s">
        <v>39</v>
      </c>
      <c r="J20" s="381"/>
      <c r="K20" s="381"/>
      <c r="L20" s="381"/>
      <c r="M20" s="381"/>
      <c r="N20" s="381"/>
      <c r="O20" s="381"/>
      <c r="P20" s="381"/>
      <c r="Q20" s="381"/>
      <c r="R20" s="381"/>
      <c r="S20" s="381"/>
      <c r="T20" s="381"/>
      <c r="U20" s="381"/>
      <c r="V20" s="381"/>
      <c r="W20" s="381"/>
      <c r="X20" s="381"/>
      <c r="Y20" s="381"/>
      <c r="Z20" s="381"/>
      <c r="AA20" s="381"/>
      <c r="AB20" s="381"/>
      <c r="AC20" s="381"/>
      <c r="AD20" s="381"/>
      <c r="AE20" s="381"/>
      <c r="AF20" s="381"/>
      <c r="AG20" s="381"/>
      <c r="AH20" s="381"/>
      <c r="AI20" s="381"/>
      <c r="AJ20" s="381"/>
      <c r="AK20" s="381"/>
      <c r="AL20" s="381"/>
      <c r="AM20" s="381"/>
      <c r="AN20" s="383"/>
    </row>
    <row r="21" spans="1:40" s="188" customFormat="1" ht="15.75" hidden="1">
      <c r="A21" s="383"/>
      <c r="B21" s="185"/>
      <c r="C21" s="381"/>
      <c r="D21" s="381"/>
      <c r="E21" s="381"/>
      <c r="F21" s="382"/>
      <c r="G21" s="382"/>
      <c r="H21" s="381"/>
      <c r="I21" s="381"/>
      <c r="J21" s="381"/>
      <c r="K21" s="381"/>
      <c r="L21" s="381"/>
      <c r="M21" s="384" t="e">
        <f>#REF!+#REF!+#REF!+#REF!+#REF!+#REF!+#REF!+#REF!</f>
        <v>#REF!</v>
      </c>
      <c r="N21" s="384" t="e">
        <f>#REF!+#REF!+#REF!</f>
        <v>#REF!</v>
      </c>
      <c r="O21" s="384" t="e">
        <f>#REF!+#REF!+#REF!+#REF!+#REF!+#REF!</f>
        <v>#REF!</v>
      </c>
      <c r="P21" s="381"/>
      <c r="Q21" s="381"/>
      <c r="R21" s="381"/>
      <c r="S21" s="381"/>
      <c r="T21" s="384" t="e">
        <f>#REF!+#REF!+#REF!+#REF!+#REF!+#REF!+#REF!</f>
        <v>#REF!</v>
      </c>
      <c r="U21" s="381"/>
      <c r="V21" s="381"/>
      <c r="W21" s="381"/>
      <c r="X21" s="381"/>
      <c r="Y21" s="384" t="e">
        <f>#REF!+#REF!+#REF!+#REF!+#REF!+#REF!+#REF!</f>
        <v>#REF!</v>
      </c>
      <c r="Z21" s="384" t="e">
        <f>#REF!+#REF!</f>
        <v>#REF!</v>
      </c>
      <c r="AA21" s="381"/>
      <c r="AB21" s="384" t="e">
        <f>#REF!+#REF!+#REF!+#REF!+#REF!</f>
        <v>#REF!</v>
      </c>
      <c r="AC21" s="384" t="e">
        <f>#REF!+#REF!+#REF!+#REF!+#REF!</f>
        <v>#REF!</v>
      </c>
      <c r="AD21" s="384" t="e">
        <f>#REF!+#REF!+#REF!+#REF!+#REF!+#REF!+#REF!+#REF!+#REF!+#REF!</f>
        <v>#REF!</v>
      </c>
      <c r="AE21" s="384" t="e">
        <f>#REF!+#REF!+#REF!+#REF!</f>
        <v>#REF!</v>
      </c>
      <c r="AF21" s="381"/>
      <c r="AG21" s="384" t="e">
        <f>#REF!+#REF!+#REF!+#REF!+#REF!+#REF!+#REF!+#REF!+#REF!+#REF!+#REF!+#REF!</f>
        <v>#REF!</v>
      </c>
      <c r="AH21" s="384" t="e">
        <f>#REF!+#REF!+#REF!+#REF!+#REF!+#REF!+#REF!+#REF!+#REF!+#REF!+#REF!+#REF!</f>
        <v>#REF!</v>
      </c>
      <c r="AI21" s="384" t="e">
        <f>#REF!+#REF!+#REF!+#REF!+#REF!+#REF!+#REF!+#REF!+#REF!+#REF!+#REF!+#REF!</f>
        <v>#REF!</v>
      </c>
      <c r="AJ21" s="384"/>
      <c r="AK21" s="384" t="e">
        <f>#REF!+#REF!+#REF!+#REF!+#REF!+#REF!+#REF!+#REF!+#REF!+#REF!+#REF!+#REF!</f>
        <v>#REF!</v>
      </c>
      <c r="AL21" s="384" t="e">
        <f>#REF!+#REF!+#REF!+#REF!+#REF!+#REF!+#REF!+#REF!+#REF!+#REF!+#REF!+#REF!</f>
        <v>#REF!</v>
      </c>
      <c r="AM21" s="384"/>
      <c r="AN21" s="383"/>
    </row>
    <row r="22" spans="1:40" s="188" customFormat="1" ht="15.75" hidden="1">
      <c r="A22" s="183"/>
      <c r="B22" s="185"/>
      <c r="C22" s="185"/>
      <c r="D22" s="185"/>
      <c r="E22" s="185"/>
      <c r="F22" s="186"/>
      <c r="G22" s="186"/>
      <c r="H22" s="185"/>
      <c r="I22" s="185"/>
      <c r="J22" s="185"/>
      <c r="K22" s="185"/>
      <c r="L22" s="185"/>
      <c r="M22" s="185"/>
      <c r="N22" s="185"/>
      <c r="O22" s="185"/>
      <c r="P22" s="185"/>
      <c r="Q22" s="185"/>
      <c r="R22" s="185"/>
      <c r="S22" s="185"/>
      <c r="T22" s="185"/>
      <c r="U22" s="185"/>
      <c r="V22" s="185"/>
      <c r="W22" s="185"/>
      <c r="X22" s="185"/>
      <c r="Y22" s="185"/>
      <c r="Z22" s="185"/>
      <c r="AA22" s="185"/>
      <c r="AB22" s="185"/>
      <c r="AC22" s="185"/>
      <c r="AD22" s="185"/>
      <c r="AE22" s="185"/>
      <c r="AF22" s="185"/>
      <c r="AG22" s="185"/>
      <c r="AH22" s="185"/>
      <c r="AI22" s="185"/>
      <c r="AJ22" s="185"/>
      <c r="AK22" s="185"/>
      <c r="AL22" s="185"/>
      <c r="AM22" s="185"/>
      <c r="AN22" s="183"/>
    </row>
    <row r="23" spans="1:40" s="188" customFormat="1" ht="15.75" hidden="1">
      <c r="A23" s="183"/>
      <c r="B23" s="185"/>
      <c r="C23" s="185"/>
      <c r="D23" s="185"/>
      <c r="E23" s="185"/>
      <c r="F23" s="186"/>
      <c r="G23" s="186"/>
      <c r="H23" s="185"/>
      <c r="I23" s="185"/>
      <c r="J23" s="185"/>
      <c r="K23" s="185"/>
      <c r="L23" s="185"/>
      <c r="M23" s="185"/>
      <c r="N23" s="185"/>
      <c r="O23" s="185"/>
      <c r="P23" s="185"/>
      <c r="Q23" s="185"/>
      <c r="R23" s="185"/>
      <c r="S23" s="185"/>
      <c r="T23" s="185"/>
      <c r="U23" s="185"/>
      <c r="V23" s="185"/>
      <c r="W23" s="185"/>
      <c r="X23" s="185"/>
      <c r="Y23" s="185"/>
      <c r="Z23" s="185"/>
      <c r="AA23" s="185"/>
      <c r="AB23" s="185"/>
      <c r="AC23" s="185"/>
      <c r="AD23" s="185"/>
      <c r="AE23" s="185"/>
      <c r="AF23" s="185"/>
      <c r="AG23" s="185"/>
      <c r="AH23" s="185"/>
      <c r="AI23" s="185"/>
      <c r="AJ23" s="185"/>
      <c r="AK23" s="185"/>
      <c r="AL23" s="185"/>
      <c r="AM23" s="185"/>
      <c r="AN23" s="183"/>
    </row>
    <row r="24" spans="1:40" s="188" customFormat="1" ht="15.75" hidden="1">
      <c r="A24" s="183"/>
      <c r="B24" s="185"/>
      <c r="C24" s="185"/>
      <c r="D24" s="185"/>
      <c r="E24" s="185"/>
      <c r="F24" s="186"/>
      <c r="G24" s="186"/>
      <c r="H24" s="185"/>
      <c r="I24" s="185"/>
      <c r="J24" s="185"/>
      <c r="K24" s="185"/>
      <c r="L24" s="185"/>
      <c r="M24" s="185"/>
      <c r="N24" s="185"/>
      <c r="O24" s="185"/>
      <c r="P24" s="185"/>
      <c r="Q24" s="185"/>
      <c r="R24" s="185"/>
      <c r="S24" s="185"/>
      <c r="T24" s="185"/>
      <c r="U24" s="185"/>
      <c r="V24" s="185"/>
      <c r="W24" s="185"/>
      <c r="X24" s="185"/>
      <c r="Y24" s="185"/>
      <c r="Z24" s="185"/>
      <c r="AA24" s="185"/>
      <c r="AB24" s="185"/>
      <c r="AC24" s="185"/>
      <c r="AD24" s="185"/>
      <c r="AE24" s="185"/>
      <c r="AF24" s="185"/>
      <c r="AG24" s="185"/>
      <c r="AH24" s="185"/>
      <c r="AI24" s="185"/>
      <c r="AJ24" s="185"/>
      <c r="AK24" s="185"/>
      <c r="AL24" s="185"/>
      <c r="AM24" s="185"/>
      <c r="AN24" s="183"/>
    </row>
    <row r="25" spans="1:40" s="188" customFormat="1" ht="15.75" hidden="1">
      <c r="A25" s="183"/>
      <c r="B25" s="185"/>
      <c r="C25" s="185"/>
      <c r="D25" s="185"/>
      <c r="E25" s="185"/>
      <c r="F25" s="186"/>
      <c r="G25" s="186"/>
      <c r="H25" s="185"/>
      <c r="I25" s="185"/>
      <c r="J25" s="185"/>
      <c r="K25" s="185"/>
      <c r="L25" s="185"/>
      <c r="M25" s="185"/>
      <c r="N25" s="185">
        <f>421.94-149.23</f>
        <v>272.71000000000004</v>
      </c>
      <c r="O25" s="185"/>
      <c r="P25" s="185"/>
      <c r="Q25" s="185"/>
      <c r="R25" s="185"/>
      <c r="S25" s="185"/>
      <c r="T25" s="185"/>
      <c r="U25" s="185"/>
      <c r="V25" s="185"/>
      <c r="W25" s="185"/>
      <c r="X25" s="185"/>
      <c r="Y25" s="185"/>
      <c r="Z25" s="185"/>
      <c r="AA25" s="185"/>
      <c r="AB25" s="185"/>
      <c r="AC25" s="185"/>
      <c r="AD25" s="185"/>
      <c r="AE25" s="185"/>
      <c r="AF25" s="185"/>
      <c r="AG25" s="185"/>
      <c r="AH25" s="185"/>
      <c r="AI25" s="185"/>
      <c r="AJ25" s="185"/>
      <c r="AK25" s="185"/>
      <c r="AL25" s="185"/>
      <c r="AM25" s="185"/>
      <c r="AN25" s="183"/>
    </row>
    <row r="26" spans="1:40" s="188" customFormat="1" ht="15.75" hidden="1">
      <c r="A26" s="183"/>
      <c r="B26" s="185"/>
      <c r="C26" s="185"/>
      <c r="D26" s="185"/>
      <c r="E26" s="185"/>
      <c r="F26" s="186"/>
      <c r="G26" s="186"/>
      <c r="H26" s="185"/>
      <c r="I26" s="185"/>
      <c r="J26" s="185"/>
      <c r="K26" s="185"/>
      <c r="L26" s="185"/>
      <c r="M26" s="185"/>
      <c r="N26" s="185"/>
      <c r="O26" s="185"/>
      <c r="P26" s="185"/>
      <c r="Q26" s="185"/>
      <c r="R26" s="185"/>
      <c r="S26" s="185"/>
      <c r="T26" s="185"/>
      <c r="U26" s="185"/>
      <c r="V26" s="185"/>
      <c r="W26" s="185"/>
      <c r="X26" s="185"/>
      <c r="Y26" s="185"/>
      <c r="Z26" s="185"/>
      <c r="AA26" s="185"/>
      <c r="AB26" s="185"/>
      <c r="AC26" s="185"/>
      <c r="AD26" s="185"/>
      <c r="AE26" s="185"/>
      <c r="AF26" s="185"/>
      <c r="AG26" s="185"/>
      <c r="AH26" s="185"/>
      <c r="AI26" s="185"/>
      <c r="AJ26" s="185"/>
      <c r="AK26" s="185"/>
      <c r="AL26" s="185"/>
      <c r="AM26" s="185"/>
      <c r="AN26" s="183"/>
    </row>
    <row r="27" spans="1:40" s="188" customFormat="1" ht="15.75">
      <c r="A27" s="183"/>
      <c r="B27" s="185"/>
      <c r="C27" s="185"/>
      <c r="D27" s="185"/>
      <c r="E27" s="185"/>
      <c r="F27" s="186"/>
      <c r="G27" s="186"/>
      <c r="H27" s="185"/>
      <c r="I27" s="185"/>
      <c r="J27" s="185"/>
      <c r="K27" s="185"/>
      <c r="L27" s="185"/>
      <c r="M27" s="185"/>
      <c r="N27" s="185"/>
      <c r="O27" s="185"/>
      <c r="P27" s="185"/>
      <c r="Q27" s="185"/>
      <c r="R27" s="185"/>
      <c r="S27" s="185"/>
      <c r="T27" s="185"/>
      <c r="U27" s="185"/>
      <c r="V27" s="185"/>
      <c r="W27" s="185"/>
      <c r="X27" s="185"/>
      <c r="Y27" s="185"/>
      <c r="Z27" s="185"/>
      <c r="AA27" s="185"/>
      <c r="AB27" s="185"/>
      <c r="AC27" s="185"/>
      <c r="AD27" s="185"/>
      <c r="AE27" s="185"/>
      <c r="AF27" s="185"/>
      <c r="AG27" s="185"/>
      <c r="AH27" s="185"/>
      <c r="AI27" s="185"/>
      <c r="AJ27" s="185"/>
      <c r="AK27" s="185"/>
      <c r="AL27" s="185"/>
      <c r="AM27" s="185"/>
      <c r="AN27" s="183"/>
    </row>
  </sheetData>
  <sheetProtection/>
  <mergeCells count="15">
    <mergeCell ref="A3:H3"/>
    <mergeCell ref="I3:P3"/>
    <mergeCell ref="Q3:AB3"/>
    <mergeCell ref="AD3:AN3"/>
    <mergeCell ref="A6:A11"/>
    <mergeCell ref="B6:D6"/>
    <mergeCell ref="H8:J8"/>
    <mergeCell ref="AA7:AD7"/>
    <mergeCell ref="P6:P11"/>
    <mergeCell ref="Q6:Q11"/>
    <mergeCell ref="AF6:AM6"/>
    <mergeCell ref="AN6:AN11"/>
    <mergeCell ref="AL7:AM7"/>
    <mergeCell ref="K8:N8"/>
    <mergeCell ref="R6:AE6"/>
  </mergeCells>
  <printOptions/>
  <pageMargins left="0.984251968503937" right="0.984251968503937" top="0.5905511811023623" bottom="0.5905511811023623" header="0" footer="0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L18"/>
  <sheetViews>
    <sheetView view="pageBreakPreview" zoomScaleNormal="95" zoomScaleSheetLayoutView="100" zoomScalePageLayoutView="0" workbookViewId="0" topLeftCell="A1">
      <selection activeCell="AF33" sqref="AF33"/>
    </sheetView>
  </sheetViews>
  <sheetFormatPr defaultColWidth="8.88671875" defaultRowHeight="13.5"/>
  <cols>
    <col min="1" max="1" width="8.5546875" style="183" customWidth="1"/>
    <col min="2" max="2" width="6.77734375" style="184" customWidth="1"/>
    <col min="3" max="6" width="6.4453125" style="184" customWidth="1"/>
    <col min="7" max="8" width="6.4453125" style="185" customWidth="1"/>
    <col min="9" max="10" width="6.4453125" style="186" customWidth="1"/>
    <col min="11" max="11" width="6.21484375" style="185" customWidth="1"/>
    <col min="12" max="12" width="5.5546875" style="185" customWidth="1"/>
    <col min="13" max="13" width="5.88671875" style="185" customWidth="1"/>
    <col min="14" max="14" width="6.77734375" style="185" customWidth="1"/>
    <col min="15" max="15" width="6.99609375" style="185" customWidth="1"/>
    <col min="16" max="17" width="6.77734375" style="185" customWidth="1"/>
    <col min="18" max="18" width="7.21484375" style="185" customWidth="1"/>
    <col min="19" max="19" width="6.88671875" style="185" customWidth="1"/>
    <col min="20" max="20" width="7.10546875" style="185" customWidth="1"/>
    <col min="21" max="21" width="8.5546875" style="185" customWidth="1"/>
    <col min="22" max="22" width="7.5546875" style="185" customWidth="1"/>
    <col min="23" max="26" width="7.21484375" style="185" customWidth="1"/>
    <col min="27" max="27" width="7.5546875" style="185" customWidth="1"/>
    <col min="28" max="29" width="7.21484375" style="185" customWidth="1"/>
    <col min="30" max="30" width="7.3359375" style="185" customWidth="1"/>
    <col min="31" max="32" width="7.10546875" style="185" customWidth="1"/>
    <col min="33" max="33" width="7.3359375" style="185" customWidth="1"/>
    <col min="34" max="35" width="7.21484375" style="185" customWidth="1"/>
    <col min="36" max="36" width="7.6640625" style="185" customWidth="1"/>
    <col min="37" max="37" width="7.3359375" style="185" customWidth="1"/>
    <col min="38" max="38" width="8.5546875" style="185" customWidth="1"/>
    <col min="39" max="16384" width="8.88671875" style="183" customWidth="1"/>
  </cols>
  <sheetData>
    <row r="1" spans="1:38" s="912" customFormat="1" ht="10.5">
      <c r="A1" s="909" t="s">
        <v>549</v>
      </c>
      <c r="B1" s="910"/>
      <c r="C1" s="910"/>
      <c r="D1" s="910"/>
      <c r="E1" s="910"/>
      <c r="F1" s="910"/>
      <c r="G1" s="909"/>
      <c r="H1" s="909"/>
      <c r="I1" s="911"/>
      <c r="J1" s="911"/>
      <c r="K1" s="909"/>
      <c r="L1" s="909"/>
      <c r="M1" s="909"/>
      <c r="N1" s="909"/>
      <c r="O1" s="909"/>
      <c r="P1" s="909"/>
      <c r="Q1" s="909"/>
      <c r="R1" s="909"/>
      <c r="T1" s="913" t="s">
        <v>86</v>
      </c>
      <c r="U1" s="909" t="s">
        <v>549</v>
      </c>
      <c r="V1" s="909"/>
      <c r="W1" s="909"/>
      <c r="X1" s="909"/>
      <c r="Y1" s="909"/>
      <c r="Z1" s="909"/>
      <c r="AA1" s="909"/>
      <c r="AB1" s="909"/>
      <c r="AC1" s="909"/>
      <c r="AD1" s="909"/>
      <c r="AE1" s="909"/>
      <c r="AF1" s="909"/>
      <c r="AG1" s="909"/>
      <c r="AH1" s="909"/>
      <c r="AI1" s="909"/>
      <c r="AJ1" s="909"/>
      <c r="AL1" s="913" t="s">
        <v>86</v>
      </c>
    </row>
    <row r="2" spans="1:38" s="174" customFormat="1" ht="12">
      <c r="A2" s="172"/>
      <c r="B2" s="171"/>
      <c r="C2" s="171"/>
      <c r="D2" s="171"/>
      <c r="E2" s="171"/>
      <c r="F2" s="171"/>
      <c r="G2" s="172"/>
      <c r="H2" s="172"/>
      <c r="I2" s="173"/>
      <c r="J2" s="173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2"/>
      <c r="Y2" s="172"/>
      <c r="Z2" s="172"/>
      <c r="AA2" s="172"/>
      <c r="AB2" s="172"/>
      <c r="AC2" s="172"/>
      <c r="AD2" s="172"/>
      <c r="AE2" s="172"/>
      <c r="AF2" s="172"/>
      <c r="AG2" s="172"/>
      <c r="AH2" s="172"/>
      <c r="AI2" s="172"/>
      <c r="AJ2" s="172"/>
      <c r="AK2" s="172"/>
      <c r="AL2" s="172"/>
    </row>
    <row r="3" spans="1:38" s="187" customFormat="1" ht="24.75" customHeight="1">
      <c r="A3" s="1319" t="s">
        <v>910</v>
      </c>
      <c r="B3" s="1319"/>
      <c r="C3" s="1319"/>
      <c r="D3" s="1319"/>
      <c r="E3" s="1319"/>
      <c r="F3" s="1319"/>
      <c r="G3" s="1319"/>
      <c r="H3" s="1319"/>
      <c r="I3" s="1319"/>
      <c r="J3" s="1319"/>
      <c r="K3" s="1319" t="s">
        <v>911</v>
      </c>
      <c r="L3" s="1319"/>
      <c r="M3" s="1319"/>
      <c r="N3" s="1319"/>
      <c r="O3" s="1319"/>
      <c r="P3" s="1319"/>
      <c r="Q3" s="1319"/>
      <c r="R3" s="1319"/>
      <c r="S3" s="1319"/>
      <c r="T3" s="1319"/>
      <c r="U3" s="1318" t="s">
        <v>912</v>
      </c>
      <c r="V3" s="1318"/>
      <c r="W3" s="1318"/>
      <c r="X3" s="1318"/>
      <c r="Y3" s="1318"/>
      <c r="Z3" s="1318"/>
      <c r="AA3" s="1318"/>
      <c r="AB3" s="1318"/>
      <c r="AC3" s="1318"/>
      <c r="AD3" s="1318" t="s">
        <v>913</v>
      </c>
      <c r="AE3" s="1318"/>
      <c r="AF3" s="1318"/>
      <c r="AG3" s="1318"/>
      <c r="AH3" s="1318"/>
      <c r="AI3" s="1318"/>
      <c r="AJ3" s="1318"/>
      <c r="AK3" s="1318"/>
      <c r="AL3" s="1318"/>
    </row>
    <row r="4" spans="1:38" s="178" customFormat="1" ht="12">
      <c r="A4" s="175"/>
      <c r="B4" s="176"/>
      <c r="C4" s="176"/>
      <c r="D4" s="176"/>
      <c r="E4" s="176"/>
      <c r="F4" s="176"/>
      <c r="G4" s="177"/>
      <c r="H4" s="177"/>
      <c r="I4" s="175"/>
      <c r="J4" s="175"/>
      <c r="K4" s="177"/>
      <c r="L4" s="177"/>
      <c r="M4" s="177"/>
      <c r="N4" s="177"/>
      <c r="O4" s="177"/>
      <c r="P4" s="177"/>
      <c r="Q4" s="177"/>
      <c r="R4" s="177"/>
      <c r="S4" s="177"/>
      <c r="T4" s="177"/>
      <c r="U4" s="177"/>
      <c r="V4" s="177"/>
      <c r="W4" s="177"/>
      <c r="X4" s="177"/>
      <c r="Y4" s="177"/>
      <c r="Z4" s="177"/>
      <c r="AA4" s="177"/>
      <c r="AB4" s="177"/>
      <c r="AC4" s="177"/>
      <c r="AD4" s="177"/>
      <c r="AE4" s="177"/>
      <c r="AF4" s="177"/>
      <c r="AG4" s="177"/>
      <c r="AH4" s="177"/>
      <c r="AI4" s="177"/>
      <c r="AJ4" s="177"/>
      <c r="AK4" s="177"/>
      <c r="AL4" s="177"/>
    </row>
    <row r="5" spans="1:38" s="180" customFormat="1" ht="16.5" customHeight="1" thickBot="1">
      <c r="A5" s="180" t="s">
        <v>151</v>
      </c>
      <c r="B5" s="179"/>
      <c r="C5" s="179"/>
      <c r="D5" s="179"/>
      <c r="E5" s="179"/>
      <c r="F5" s="179"/>
      <c r="I5" s="181"/>
      <c r="J5" s="181"/>
      <c r="T5" s="182" t="s">
        <v>87</v>
      </c>
      <c r="U5" s="180" t="s">
        <v>151</v>
      </c>
      <c r="AL5" s="182" t="s">
        <v>87</v>
      </c>
    </row>
    <row r="6" spans="1:38" s="1158" customFormat="1" ht="15.75" customHeight="1">
      <c r="A6" s="1137"/>
      <c r="B6" s="561" t="s">
        <v>840</v>
      </c>
      <c r="C6" s="1323" t="s">
        <v>814</v>
      </c>
      <c r="D6" s="1324"/>
      <c r="E6" s="1324"/>
      <c r="F6" s="1325"/>
      <c r="G6" s="1320" t="s">
        <v>815</v>
      </c>
      <c r="H6" s="1308"/>
      <c r="I6" s="1308"/>
      <c r="J6" s="1309"/>
      <c r="K6" s="1320" t="s">
        <v>816</v>
      </c>
      <c r="L6" s="1308"/>
      <c r="M6" s="1309"/>
      <c r="N6" s="562" t="s">
        <v>817</v>
      </c>
      <c r="O6" s="562" t="s">
        <v>818</v>
      </c>
      <c r="P6" s="1320" t="s">
        <v>841</v>
      </c>
      <c r="Q6" s="1308"/>
      <c r="R6" s="1308"/>
      <c r="S6" s="1308"/>
      <c r="T6" s="1136"/>
      <c r="U6" s="1137"/>
      <c r="V6" s="1320" t="s">
        <v>842</v>
      </c>
      <c r="W6" s="1308"/>
      <c r="X6" s="1308"/>
      <c r="Y6" s="1308"/>
      <c r="Z6" s="1308"/>
      <c r="AA6" s="1320" t="s">
        <v>819</v>
      </c>
      <c r="AB6" s="1308"/>
      <c r="AC6" s="1309"/>
      <c r="AD6" s="1307" t="s">
        <v>820</v>
      </c>
      <c r="AE6" s="1316"/>
      <c r="AF6" s="1316"/>
      <c r="AG6" s="1316"/>
      <c r="AH6" s="1316"/>
      <c r="AI6" s="1317"/>
      <c r="AJ6" s="563" t="s">
        <v>843</v>
      </c>
      <c r="AK6" s="514" t="s">
        <v>821</v>
      </c>
      <c r="AL6" s="1136"/>
    </row>
    <row r="7" spans="1:38" s="1158" customFormat="1" ht="15.75" customHeight="1">
      <c r="A7" s="1321" t="s">
        <v>822</v>
      </c>
      <c r="B7" s="564"/>
      <c r="C7" s="565" t="s">
        <v>823</v>
      </c>
      <c r="D7" s="565" t="s">
        <v>824</v>
      </c>
      <c r="E7" s="565" t="s">
        <v>825</v>
      </c>
      <c r="F7" s="565" t="s">
        <v>844</v>
      </c>
      <c r="G7" s="566" t="s">
        <v>823</v>
      </c>
      <c r="H7" s="1135" t="s">
        <v>845</v>
      </c>
      <c r="I7" s="1134" t="s">
        <v>826</v>
      </c>
      <c r="J7" s="525" t="s">
        <v>827</v>
      </c>
      <c r="K7" s="1135" t="s">
        <v>823</v>
      </c>
      <c r="L7" s="1138" t="s">
        <v>780</v>
      </c>
      <c r="M7" s="525" t="s">
        <v>846</v>
      </c>
      <c r="N7" s="534"/>
      <c r="O7" s="534"/>
      <c r="P7" s="525" t="s">
        <v>847</v>
      </c>
      <c r="Q7" s="525" t="s">
        <v>828</v>
      </c>
      <c r="R7" s="1134" t="s">
        <v>829</v>
      </c>
      <c r="S7" s="1135" t="s">
        <v>830</v>
      </c>
      <c r="T7" s="1322" t="s">
        <v>23</v>
      </c>
      <c r="U7" s="1321" t="s">
        <v>831</v>
      </c>
      <c r="V7" s="1135" t="s">
        <v>832</v>
      </c>
      <c r="W7" s="525" t="s">
        <v>833</v>
      </c>
      <c r="X7" s="1139" t="s">
        <v>834</v>
      </c>
      <c r="Y7" s="1135" t="s">
        <v>835</v>
      </c>
      <c r="Z7" s="1135" t="s">
        <v>848</v>
      </c>
      <c r="AA7" s="1135" t="s">
        <v>823</v>
      </c>
      <c r="AB7" s="1135" t="s">
        <v>824</v>
      </c>
      <c r="AC7" s="525" t="s">
        <v>849</v>
      </c>
      <c r="AD7" s="1134" t="s">
        <v>847</v>
      </c>
      <c r="AE7" s="1134" t="s">
        <v>836</v>
      </c>
      <c r="AF7" s="1134" t="s">
        <v>837</v>
      </c>
      <c r="AG7" s="1134" t="s">
        <v>850</v>
      </c>
      <c r="AH7" s="530" t="s">
        <v>838</v>
      </c>
      <c r="AI7" s="530" t="s">
        <v>839</v>
      </c>
      <c r="AJ7" s="534" t="s">
        <v>851</v>
      </c>
      <c r="AK7" s="518"/>
      <c r="AL7" s="1322" t="s">
        <v>23</v>
      </c>
    </row>
    <row r="8" spans="1:38" s="1158" customFormat="1" ht="15.75" customHeight="1">
      <c r="A8" s="1321"/>
      <c r="B8" s="564"/>
      <c r="C8" s="564" t="s">
        <v>88</v>
      </c>
      <c r="D8" s="564"/>
      <c r="E8" s="564"/>
      <c r="F8" s="564"/>
      <c r="G8" s="516" t="s">
        <v>88</v>
      </c>
      <c r="H8" s="516"/>
      <c r="I8" s="534" t="s">
        <v>89</v>
      </c>
      <c r="J8" s="518"/>
      <c r="K8" s="516" t="s">
        <v>88</v>
      </c>
      <c r="L8" s="567"/>
      <c r="M8" s="568"/>
      <c r="N8" s="529" t="s">
        <v>90</v>
      </c>
      <c r="O8" s="529" t="s">
        <v>91</v>
      </c>
      <c r="P8" s="518" t="s">
        <v>88</v>
      </c>
      <c r="Q8" s="518" t="s">
        <v>92</v>
      </c>
      <c r="R8" s="569" t="s">
        <v>93</v>
      </c>
      <c r="S8" s="516"/>
      <c r="T8" s="1322"/>
      <c r="U8" s="1321"/>
      <c r="V8" s="516" t="s">
        <v>88</v>
      </c>
      <c r="W8" s="518"/>
      <c r="X8" s="536"/>
      <c r="Y8" s="528"/>
      <c r="Z8" s="528"/>
      <c r="AA8" s="516" t="s">
        <v>88</v>
      </c>
      <c r="AB8" s="516"/>
      <c r="AC8" s="518"/>
      <c r="AD8" s="516" t="s">
        <v>88</v>
      </c>
      <c r="AE8" s="516" t="s">
        <v>94</v>
      </c>
      <c r="AF8" s="535"/>
      <c r="AG8" s="516"/>
      <c r="AH8" s="518"/>
      <c r="AI8" s="534" t="s">
        <v>147</v>
      </c>
      <c r="AJ8" s="516" t="s">
        <v>95</v>
      </c>
      <c r="AK8" s="518"/>
      <c r="AL8" s="1322"/>
    </row>
    <row r="9" spans="1:38" s="1159" customFormat="1" ht="15.75" customHeight="1">
      <c r="A9" s="570"/>
      <c r="B9" s="571" t="s">
        <v>96</v>
      </c>
      <c r="C9" s="552" t="s">
        <v>97</v>
      </c>
      <c r="D9" s="552" t="s">
        <v>98</v>
      </c>
      <c r="E9" s="545" t="s">
        <v>99</v>
      </c>
      <c r="F9" s="552" t="s">
        <v>100</v>
      </c>
      <c r="G9" s="552" t="s">
        <v>97</v>
      </c>
      <c r="H9" s="552" t="s">
        <v>101</v>
      </c>
      <c r="I9" s="552" t="s">
        <v>102</v>
      </c>
      <c r="J9" s="545" t="s">
        <v>103</v>
      </c>
      <c r="K9" s="545" t="s">
        <v>97</v>
      </c>
      <c r="L9" s="552" t="s">
        <v>104</v>
      </c>
      <c r="M9" s="545" t="s">
        <v>105</v>
      </c>
      <c r="N9" s="552" t="s">
        <v>106</v>
      </c>
      <c r="O9" s="552" t="s">
        <v>107</v>
      </c>
      <c r="P9" s="552" t="s">
        <v>97</v>
      </c>
      <c r="Q9" s="552" t="s">
        <v>108</v>
      </c>
      <c r="R9" s="552" t="s">
        <v>109</v>
      </c>
      <c r="S9" s="552" t="s">
        <v>110</v>
      </c>
      <c r="T9" s="572"/>
      <c r="U9" s="570"/>
      <c r="V9" s="552" t="s">
        <v>97</v>
      </c>
      <c r="W9" s="552" t="s">
        <v>111</v>
      </c>
      <c r="X9" s="552" t="s">
        <v>112</v>
      </c>
      <c r="Y9" s="552" t="s">
        <v>113</v>
      </c>
      <c r="Z9" s="552" t="s">
        <v>114</v>
      </c>
      <c r="AA9" s="545" t="s">
        <v>97</v>
      </c>
      <c r="AB9" s="552" t="s">
        <v>98</v>
      </c>
      <c r="AC9" s="545" t="s">
        <v>115</v>
      </c>
      <c r="AD9" s="552" t="s">
        <v>97</v>
      </c>
      <c r="AE9" s="552" t="s">
        <v>116</v>
      </c>
      <c r="AF9" s="543" t="s">
        <v>145</v>
      </c>
      <c r="AG9" s="552" t="s">
        <v>117</v>
      </c>
      <c r="AH9" s="545" t="s">
        <v>118</v>
      </c>
      <c r="AI9" s="545" t="s">
        <v>146</v>
      </c>
      <c r="AJ9" s="552" t="s">
        <v>119</v>
      </c>
      <c r="AK9" s="545" t="s">
        <v>120</v>
      </c>
      <c r="AL9" s="572"/>
    </row>
    <row r="10" spans="1:38" s="1159" customFormat="1" ht="26.25" customHeight="1">
      <c r="A10" s="573">
        <v>2016</v>
      </c>
      <c r="B10" s="574">
        <f>SUM(C10,G10,K10,N10,O10,P10,V10,AA10,AD10,AJ10,AK10)</f>
        <v>5091.565</v>
      </c>
      <c r="C10" s="575">
        <v>0</v>
      </c>
      <c r="D10" s="575">
        <v>0</v>
      </c>
      <c r="E10" s="575">
        <v>0</v>
      </c>
      <c r="F10" s="575">
        <v>0</v>
      </c>
      <c r="G10" s="575">
        <f>SUM(H10:J10)</f>
        <v>44.7</v>
      </c>
      <c r="H10" s="576">
        <v>0</v>
      </c>
      <c r="I10" s="576">
        <v>0</v>
      </c>
      <c r="J10" s="576">
        <v>44.7</v>
      </c>
      <c r="K10" s="576">
        <v>0</v>
      </c>
      <c r="L10" s="576">
        <v>0</v>
      </c>
      <c r="M10" s="576">
        <v>0</v>
      </c>
      <c r="N10" s="576">
        <v>287.5</v>
      </c>
      <c r="O10" s="576">
        <v>0</v>
      </c>
      <c r="P10" s="576">
        <v>0</v>
      </c>
      <c r="Q10" s="576">
        <v>0</v>
      </c>
      <c r="R10" s="576">
        <v>0</v>
      </c>
      <c r="S10" s="577">
        <v>0</v>
      </c>
      <c r="T10" s="539">
        <v>2016</v>
      </c>
      <c r="U10" s="541">
        <v>2016</v>
      </c>
      <c r="V10" s="576">
        <v>0</v>
      </c>
      <c r="W10" s="576">
        <v>0</v>
      </c>
      <c r="X10" s="576">
        <v>0</v>
      </c>
      <c r="Y10" s="576">
        <v>0</v>
      </c>
      <c r="Z10" s="576">
        <v>0</v>
      </c>
      <c r="AA10" s="576">
        <f>AB10+AC10</f>
        <v>270.863</v>
      </c>
      <c r="AB10" s="576">
        <v>270.863</v>
      </c>
      <c r="AC10" s="576">
        <v>0</v>
      </c>
      <c r="AD10" s="576">
        <f>SUM(AE10:AH10)</f>
        <v>4488.5019999999995</v>
      </c>
      <c r="AE10" s="576">
        <v>90.43</v>
      </c>
      <c r="AF10" s="576">
        <v>993.669</v>
      </c>
      <c r="AG10" s="576">
        <v>3404.403</v>
      </c>
      <c r="AH10" s="576">
        <v>0</v>
      </c>
      <c r="AI10" s="576">
        <v>0</v>
      </c>
      <c r="AJ10" s="576">
        <v>0</v>
      </c>
      <c r="AK10" s="578">
        <v>0</v>
      </c>
      <c r="AL10" s="539">
        <v>2016</v>
      </c>
    </row>
    <row r="11" spans="1:38" s="1159" customFormat="1" ht="26.25" customHeight="1">
      <c r="A11" s="573">
        <v>2017</v>
      </c>
      <c r="B11" s="574">
        <f>SUM(C11,G11,K11,N11,O11,P11,V11,AA11,AD11,AJ11,AK11)</f>
        <v>5091.565</v>
      </c>
      <c r="C11" s="575">
        <v>0</v>
      </c>
      <c r="D11" s="575">
        <v>0</v>
      </c>
      <c r="E11" s="575">
        <v>0</v>
      </c>
      <c r="F11" s="575">
        <v>0</v>
      </c>
      <c r="G11" s="575">
        <f>SUM(H11:J11)</f>
        <v>44.7</v>
      </c>
      <c r="H11" s="576">
        <v>0</v>
      </c>
      <c r="I11" s="576">
        <v>0</v>
      </c>
      <c r="J11" s="576">
        <v>44.7</v>
      </c>
      <c r="K11" s="576">
        <v>0</v>
      </c>
      <c r="L11" s="576">
        <v>0</v>
      </c>
      <c r="M11" s="576">
        <v>0</v>
      </c>
      <c r="N11" s="576">
        <v>287.5</v>
      </c>
      <c r="O11" s="576">
        <v>0</v>
      </c>
      <c r="P11" s="576">
        <v>0</v>
      </c>
      <c r="Q11" s="576">
        <v>0</v>
      </c>
      <c r="R11" s="576">
        <v>0</v>
      </c>
      <c r="S11" s="577">
        <v>0</v>
      </c>
      <c r="T11" s="539">
        <v>2017</v>
      </c>
      <c r="U11" s="541">
        <v>2017</v>
      </c>
      <c r="V11" s="576">
        <v>0</v>
      </c>
      <c r="W11" s="576">
        <v>0</v>
      </c>
      <c r="X11" s="576">
        <v>0</v>
      </c>
      <c r="Y11" s="576">
        <v>0</v>
      </c>
      <c r="Z11" s="576">
        <v>0</v>
      </c>
      <c r="AA11" s="576">
        <f>AB11+AC11</f>
        <v>270.863</v>
      </c>
      <c r="AB11" s="576">
        <v>270.863</v>
      </c>
      <c r="AC11" s="576">
        <v>0</v>
      </c>
      <c r="AD11" s="576">
        <f>SUM(AE11:AH11)</f>
        <v>4488.5019999999995</v>
      </c>
      <c r="AE11" s="576">
        <v>90.43</v>
      </c>
      <c r="AF11" s="576">
        <v>993.669</v>
      </c>
      <c r="AG11" s="576">
        <v>3404.403</v>
      </c>
      <c r="AH11" s="576">
        <v>0</v>
      </c>
      <c r="AI11" s="576">
        <v>0</v>
      </c>
      <c r="AJ11" s="576">
        <v>0</v>
      </c>
      <c r="AK11" s="578">
        <v>0</v>
      </c>
      <c r="AL11" s="539">
        <v>2017</v>
      </c>
    </row>
    <row r="12" spans="1:38" s="1159" customFormat="1" ht="26.25" customHeight="1">
      <c r="A12" s="573">
        <v>2018</v>
      </c>
      <c r="B12" s="574">
        <f>SUM(C12,G12,K12,N12,O12,P12,V12,AA12,AD12,AJ12,AK12)</f>
        <v>4849.195</v>
      </c>
      <c r="C12" s="575">
        <f>SUM(D12:F12)</f>
        <v>44.7</v>
      </c>
      <c r="D12" s="575">
        <v>0</v>
      </c>
      <c r="E12" s="575">
        <v>0</v>
      </c>
      <c r="F12" s="575">
        <v>44.7</v>
      </c>
      <c r="G12" s="576">
        <v>0</v>
      </c>
      <c r="H12" s="576">
        <v>0</v>
      </c>
      <c r="I12" s="576">
        <v>0</v>
      </c>
      <c r="J12" s="576">
        <v>0</v>
      </c>
      <c r="K12" s="576">
        <v>0</v>
      </c>
      <c r="L12" s="576">
        <v>0</v>
      </c>
      <c r="M12" s="576">
        <v>0</v>
      </c>
      <c r="N12" s="576">
        <v>287.5</v>
      </c>
      <c r="O12" s="576">
        <v>0</v>
      </c>
      <c r="P12" s="576">
        <v>0</v>
      </c>
      <c r="Q12" s="576">
        <v>0</v>
      </c>
      <c r="R12" s="576">
        <v>0</v>
      </c>
      <c r="S12" s="577">
        <v>0</v>
      </c>
      <c r="T12" s="539">
        <v>2018</v>
      </c>
      <c r="U12" s="541">
        <v>2018</v>
      </c>
      <c r="V12" s="576">
        <v>0</v>
      </c>
      <c r="W12" s="576">
        <v>0</v>
      </c>
      <c r="X12" s="576">
        <v>0</v>
      </c>
      <c r="Y12" s="576">
        <v>0</v>
      </c>
      <c r="Z12" s="576">
        <v>0</v>
      </c>
      <c r="AA12" s="576">
        <f>AB12+AC12</f>
        <v>270.863</v>
      </c>
      <c r="AB12" s="576">
        <v>270.863</v>
      </c>
      <c r="AC12" s="576">
        <v>0</v>
      </c>
      <c r="AD12" s="576">
        <f>SUM(AE12:AH12)</f>
        <v>4246.132</v>
      </c>
      <c r="AE12" s="576">
        <v>43.446</v>
      </c>
      <c r="AF12" s="576">
        <v>798.283</v>
      </c>
      <c r="AG12" s="576">
        <v>3404.403</v>
      </c>
      <c r="AH12" s="576">
        <v>0</v>
      </c>
      <c r="AI12" s="576">
        <v>0</v>
      </c>
      <c r="AJ12" s="576">
        <v>0</v>
      </c>
      <c r="AK12" s="576">
        <v>0</v>
      </c>
      <c r="AL12" s="539">
        <v>2018</v>
      </c>
    </row>
    <row r="13" spans="1:38" s="1159" customFormat="1" ht="26.25" customHeight="1">
      <c r="A13" s="573">
        <v>2019</v>
      </c>
      <c r="B13" s="574">
        <f>SUM(C13,G13,K13,N13,O13,P13,V13,AA13,AD13,AJ13,AK13)</f>
        <v>4849.195</v>
      </c>
      <c r="C13" s="575">
        <f>SUM(D13:F13)</f>
        <v>44.7</v>
      </c>
      <c r="D13" s="575">
        <v>0</v>
      </c>
      <c r="E13" s="575">
        <v>0</v>
      </c>
      <c r="F13" s="575">
        <v>44.7</v>
      </c>
      <c r="G13" s="576">
        <v>0</v>
      </c>
      <c r="H13" s="576">
        <v>0</v>
      </c>
      <c r="I13" s="576">
        <v>0</v>
      </c>
      <c r="J13" s="576">
        <v>0</v>
      </c>
      <c r="K13" s="576">
        <v>0</v>
      </c>
      <c r="L13" s="576">
        <v>0</v>
      </c>
      <c r="M13" s="576">
        <v>0</v>
      </c>
      <c r="N13" s="576">
        <v>287.5</v>
      </c>
      <c r="O13" s="576">
        <v>0</v>
      </c>
      <c r="P13" s="576">
        <v>0</v>
      </c>
      <c r="Q13" s="576">
        <v>0</v>
      </c>
      <c r="R13" s="576">
        <v>0</v>
      </c>
      <c r="S13" s="577">
        <v>0</v>
      </c>
      <c r="T13" s="539">
        <v>2019</v>
      </c>
      <c r="U13" s="541">
        <v>2019</v>
      </c>
      <c r="V13" s="576">
        <v>0</v>
      </c>
      <c r="W13" s="576">
        <v>0</v>
      </c>
      <c r="X13" s="576">
        <v>0</v>
      </c>
      <c r="Y13" s="576">
        <v>0</v>
      </c>
      <c r="Z13" s="576">
        <v>0</v>
      </c>
      <c r="AA13" s="576">
        <f>AB13+AC13</f>
        <v>270.863</v>
      </c>
      <c r="AB13" s="576">
        <v>270.863</v>
      </c>
      <c r="AC13" s="576">
        <v>0</v>
      </c>
      <c r="AD13" s="576">
        <f>SUM(AE13:AH13)</f>
        <v>4246.132</v>
      </c>
      <c r="AE13" s="576">
        <v>43.446</v>
      </c>
      <c r="AF13" s="576">
        <v>798.283</v>
      </c>
      <c r="AG13" s="576">
        <v>3404.403</v>
      </c>
      <c r="AH13" s="576">
        <v>0</v>
      </c>
      <c r="AI13" s="576">
        <v>0</v>
      </c>
      <c r="AJ13" s="576">
        <v>0</v>
      </c>
      <c r="AK13" s="576">
        <v>0</v>
      </c>
      <c r="AL13" s="539">
        <v>2019</v>
      </c>
    </row>
    <row r="14" spans="1:38" s="1149" customFormat="1" ht="26.25" customHeight="1">
      <c r="A14" s="579">
        <v>2020</v>
      </c>
      <c r="B14" s="580">
        <f>SUM(C14,G14,K14,N14,O14,P14,V14,AA14,AD14,AJ14,AK14)</f>
        <v>4895.659000000001</v>
      </c>
      <c r="C14" s="581">
        <f>SUM(D14:F14)</f>
        <v>44.7</v>
      </c>
      <c r="D14" s="581">
        <v>0</v>
      </c>
      <c r="E14" s="581">
        <v>0</v>
      </c>
      <c r="F14" s="581">
        <v>44.7</v>
      </c>
      <c r="G14" s="582">
        <f>H14+I14+J14</f>
        <v>0</v>
      </c>
      <c r="H14" s="582">
        <v>0</v>
      </c>
      <c r="I14" s="582">
        <v>0</v>
      </c>
      <c r="J14" s="582">
        <v>0</v>
      </c>
      <c r="K14" s="582">
        <f>SUM(L14:M14)</f>
        <v>0</v>
      </c>
      <c r="L14" s="582">
        <v>0</v>
      </c>
      <c r="M14" s="582">
        <v>0</v>
      </c>
      <c r="N14" s="582">
        <v>287.5</v>
      </c>
      <c r="O14" s="582">
        <v>0</v>
      </c>
      <c r="P14" s="582">
        <f>SUM(Q14:S14)</f>
        <v>0</v>
      </c>
      <c r="Q14" s="582">
        <v>0</v>
      </c>
      <c r="R14" s="582">
        <v>0</v>
      </c>
      <c r="S14" s="718">
        <v>0</v>
      </c>
      <c r="T14" s="559">
        <v>2020</v>
      </c>
      <c r="U14" s="557">
        <v>2020</v>
      </c>
      <c r="V14" s="582">
        <f>SUM(W14:Z14)</f>
        <v>0</v>
      </c>
      <c r="W14" s="582">
        <v>0</v>
      </c>
      <c r="X14" s="582">
        <v>0</v>
      </c>
      <c r="Y14" s="582">
        <v>0</v>
      </c>
      <c r="Z14" s="582">
        <v>0</v>
      </c>
      <c r="AA14" s="582">
        <f>AB14+AC14</f>
        <v>270.863</v>
      </c>
      <c r="AB14" s="582">
        <v>270.863</v>
      </c>
      <c r="AC14" s="582">
        <v>0</v>
      </c>
      <c r="AD14" s="582">
        <f>SUM(AE14:AH14)</f>
        <v>4292.5960000000005</v>
      </c>
      <c r="AE14" s="582">
        <v>43.446</v>
      </c>
      <c r="AF14" s="582">
        <v>845.078</v>
      </c>
      <c r="AG14" s="582">
        <v>3404.072</v>
      </c>
      <c r="AH14" s="582">
        <v>0</v>
      </c>
      <c r="AI14" s="582">
        <v>0</v>
      </c>
      <c r="AJ14" s="582">
        <v>0</v>
      </c>
      <c r="AK14" s="582">
        <v>0</v>
      </c>
      <c r="AL14" s="559">
        <v>2020</v>
      </c>
    </row>
    <row r="15" spans="1:38" s="180" customFormat="1" ht="3" customHeight="1" thickBot="1">
      <c r="A15" s="385"/>
      <c r="B15" s="386"/>
      <c r="C15" s="373"/>
      <c r="D15" s="373"/>
      <c r="E15" s="373"/>
      <c r="F15" s="373"/>
      <c r="G15" s="372"/>
      <c r="H15" s="373"/>
      <c r="I15" s="373"/>
      <c r="J15" s="373"/>
      <c r="K15" s="373"/>
      <c r="L15" s="373"/>
      <c r="M15" s="373"/>
      <c r="N15" s="373"/>
      <c r="O15" s="373"/>
      <c r="P15" s="373"/>
      <c r="Q15" s="373"/>
      <c r="R15" s="373"/>
      <c r="S15" s="374"/>
      <c r="T15" s="376"/>
      <c r="U15" s="385"/>
      <c r="V15" s="387"/>
      <c r="W15" s="374"/>
      <c r="X15" s="374"/>
      <c r="Y15" s="374"/>
      <c r="Z15" s="374"/>
      <c r="AA15" s="374"/>
      <c r="AB15" s="373"/>
      <c r="AC15" s="373"/>
      <c r="AD15" s="373"/>
      <c r="AE15" s="373"/>
      <c r="AF15" s="373"/>
      <c r="AG15" s="373"/>
      <c r="AH15" s="373"/>
      <c r="AI15" s="373"/>
      <c r="AJ15" s="373"/>
      <c r="AK15" s="388"/>
      <c r="AL15" s="376"/>
    </row>
    <row r="16" spans="1:37" s="180" customFormat="1" ht="17.25" customHeight="1">
      <c r="A16" s="180" t="s">
        <v>206</v>
      </c>
      <c r="B16" s="377"/>
      <c r="C16" s="377"/>
      <c r="D16" s="377"/>
      <c r="E16" s="377"/>
      <c r="F16" s="377"/>
      <c r="G16" s="377"/>
      <c r="H16" s="377"/>
      <c r="J16" s="379"/>
      <c r="K16" s="389" t="s">
        <v>778</v>
      </c>
      <c r="L16" s="377"/>
      <c r="M16" s="377"/>
      <c r="N16" s="377"/>
      <c r="O16" s="377"/>
      <c r="P16" s="377"/>
      <c r="Q16" s="377"/>
      <c r="R16" s="377"/>
      <c r="S16" s="380"/>
      <c r="U16" s="180" t="s">
        <v>211</v>
      </c>
      <c r="V16" s="380"/>
      <c r="W16" s="380"/>
      <c r="X16" s="380"/>
      <c r="Y16" s="380"/>
      <c r="Z16" s="380"/>
      <c r="AB16" s="377"/>
      <c r="AC16" s="377"/>
      <c r="AD16" s="389" t="s">
        <v>779</v>
      </c>
      <c r="AE16" s="377"/>
      <c r="AF16" s="377"/>
      <c r="AG16" s="377"/>
      <c r="AJ16" s="377"/>
      <c r="AK16" s="380"/>
    </row>
    <row r="17" spans="2:38" s="383" customFormat="1" ht="8.25">
      <c r="B17" s="390"/>
      <c r="C17" s="390"/>
      <c r="D17" s="390"/>
      <c r="E17" s="390"/>
      <c r="F17" s="390"/>
      <c r="G17" s="381"/>
      <c r="H17" s="381"/>
      <c r="I17" s="382"/>
      <c r="J17" s="382"/>
      <c r="K17" s="381"/>
      <c r="L17" s="381"/>
      <c r="M17" s="381"/>
      <c r="N17" s="381"/>
      <c r="O17" s="381"/>
      <c r="P17" s="381"/>
      <c r="Q17" s="381"/>
      <c r="R17" s="381"/>
      <c r="S17" s="381"/>
      <c r="T17" s="381"/>
      <c r="U17" s="381"/>
      <c r="V17" s="381"/>
      <c r="W17" s="381"/>
      <c r="X17" s="381"/>
      <c r="Y17" s="381"/>
      <c r="Z17" s="381"/>
      <c r="AA17" s="381"/>
      <c r="AB17" s="381"/>
      <c r="AC17" s="381"/>
      <c r="AD17" s="381"/>
      <c r="AE17" s="381"/>
      <c r="AF17" s="381"/>
      <c r="AG17" s="381"/>
      <c r="AH17" s="381"/>
      <c r="AI17" s="381"/>
      <c r="AJ17" s="381"/>
      <c r="AK17" s="381"/>
      <c r="AL17" s="381"/>
    </row>
    <row r="18" spans="2:38" s="383" customFormat="1" ht="8.25">
      <c r="B18" s="390"/>
      <c r="C18" s="390"/>
      <c r="D18" s="390"/>
      <c r="E18" s="390"/>
      <c r="F18" s="390"/>
      <c r="G18" s="381"/>
      <c r="H18" s="381"/>
      <c r="I18" s="382"/>
      <c r="J18" s="382"/>
      <c r="K18" s="381"/>
      <c r="L18" s="381"/>
      <c r="M18" s="381"/>
      <c r="N18" s="381"/>
      <c r="O18" s="381"/>
      <c r="P18" s="381"/>
      <c r="Q18" s="381"/>
      <c r="R18" s="381"/>
      <c r="S18" s="381"/>
      <c r="T18" s="381"/>
      <c r="U18" s="381"/>
      <c r="V18" s="381"/>
      <c r="W18" s="381"/>
      <c r="X18" s="381"/>
      <c r="Y18" s="381"/>
      <c r="Z18" s="381"/>
      <c r="AA18" s="381"/>
      <c r="AB18" s="381"/>
      <c r="AC18" s="381"/>
      <c r="AD18" s="381"/>
      <c r="AE18" s="381"/>
      <c r="AF18" s="381"/>
      <c r="AG18" s="381"/>
      <c r="AH18" s="381"/>
      <c r="AI18" s="381"/>
      <c r="AJ18" s="381"/>
      <c r="AK18" s="381"/>
      <c r="AL18" s="381"/>
    </row>
  </sheetData>
  <sheetProtection/>
  <mergeCells count="15">
    <mergeCell ref="A7:A8"/>
    <mergeCell ref="T7:T8"/>
    <mergeCell ref="U7:U8"/>
    <mergeCell ref="AL7:AL8"/>
    <mergeCell ref="A3:J3"/>
    <mergeCell ref="K3:T3"/>
    <mergeCell ref="U3:AC3"/>
    <mergeCell ref="AD3:AL3"/>
    <mergeCell ref="C6:F6"/>
    <mergeCell ref="AD6:AI6"/>
    <mergeCell ref="G6:J6"/>
    <mergeCell ref="K6:M6"/>
    <mergeCell ref="P6:S6"/>
    <mergeCell ref="V6:Z6"/>
    <mergeCell ref="AA6:AC6"/>
  </mergeCells>
  <printOptions/>
  <pageMargins left="0.984251968503937" right="0.984251968503937" top="0.5905511811023623" bottom="0.5905511811023623" header="0" footer="0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W26"/>
  <sheetViews>
    <sheetView view="pageBreakPreview" zoomScaleSheetLayoutView="100" workbookViewId="0" topLeftCell="A1">
      <selection activeCell="M3" sqref="M3"/>
    </sheetView>
  </sheetViews>
  <sheetFormatPr defaultColWidth="7.99609375" defaultRowHeight="13.5"/>
  <cols>
    <col min="1" max="1" width="7.21484375" style="914" customWidth="1"/>
    <col min="2" max="2" width="7.4453125" style="914" customWidth="1"/>
    <col min="3" max="3" width="6.10546875" style="914" customWidth="1"/>
    <col min="4" max="4" width="6.88671875" style="914" customWidth="1"/>
    <col min="5" max="6" width="5.5546875" style="914" customWidth="1"/>
    <col min="7" max="7" width="6.3359375" style="914" customWidth="1"/>
    <col min="8" max="8" width="6.10546875" style="914" customWidth="1"/>
    <col min="9" max="9" width="5.88671875" style="914" customWidth="1"/>
    <col min="10" max="11" width="5.77734375" style="914" customWidth="1"/>
    <col min="12" max="12" width="5.6640625" style="914" customWidth="1"/>
    <col min="13" max="13" width="5.21484375" style="914" customWidth="1"/>
    <col min="14" max="16" width="5.99609375" style="914" customWidth="1"/>
    <col min="17" max="17" width="5.77734375" style="914" customWidth="1"/>
    <col min="18" max="19" width="5.3359375" style="914" customWidth="1"/>
    <col min="20" max="20" width="5.77734375" style="914" customWidth="1"/>
    <col min="21" max="22" width="5.5546875" style="914" customWidth="1"/>
    <col min="23" max="23" width="8.99609375" style="914" customWidth="1"/>
    <col min="24" max="25" width="0.55078125" style="914" customWidth="1"/>
    <col min="26" max="16384" width="7.99609375" style="914" customWidth="1"/>
  </cols>
  <sheetData>
    <row r="1" spans="1:23" s="951" customFormat="1" ht="11.25">
      <c r="A1" s="732" t="s">
        <v>410</v>
      </c>
      <c r="W1" s="952" t="s">
        <v>550</v>
      </c>
    </row>
    <row r="3" spans="1:23" s="916" customFormat="1" ht="22.5">
      <c r="A3" s="1329" t="s">
        <v>914</v>
      </c>
      <c r="B3" s="1329"/>
      <c r="C3" s="1329"/>
      <c r="D3" s="1329"/>
      <c r="E3" s="1329"/>
      <c r="F3" s="1329"/>
      <c r="G3" s="1329"/>
      <c r="H3" s="1329"/>
      <c r="I3" s="1329"/>
      <c r="J3" s="1329"/>
      <c r="K3" s="1329"/>
      <c r="L3" s="1329"/>
      <c r="M3" s="915" t="s">
        <v>915</v>
      </c>
      <c r="N3" s="915"/>
      <c r="O3" s="915"/>
      <c r="P3" s="915"/>
      <c r="Q3" s="915"/>
      <c r="R3" s="915"/>
      <c r="S3" s="915"/>
      <c r="T3" s="915"/>
      <c r="U3" s="915"/>
      <c r="V3" s="915"/>
      <c r="W3" s="915"/>
    </row>
    <row r="4" spans="1:23" s="919" customFormat="1" ht="10.5">
      <c r="A4" s="917"/>
      <c r="B4" s="917"/>
      <c r="C4" s="917"/>
      <c r="D4" s="917"/>
      <c r="E4" s="917"/>
      <c r="F4" s="917"/>
      <c r="G4" s="917"/>
      <c r="H4" s="917"/>
      <c r="I4" s="917"/>
      <c r="J4" s="917"/>
      <c r="K4" s="917"/>
      <c r="L4" s="917"/>
      <c r="M4" s="918"/>
      <c r="N4" s="918"/>
      <c r="O4" s="918"/>
      <c r="P4" s="918"/>
      <c r="Q4" s="918"/>
      <c r="R4" s="918"/>
      <c r="S4" s="918"/>
      <c r="T4" s="918"/>
      <c r="U4" s="918"/>
      <c r="V4" s="918"/>
      <c r="W4" s="918"/>
    </row>
    <row r="5" spans="1:23" s="921" customFormat="1" ht="15.75" thickBot="1">
      <c r="A5" s="920" t="s">
        <v>551</v>
      </c>
      <c r="W5" s="922" t="s">
        <v>552</v>
      </c>
    </row>
    <row r="6" spans="1:23" s="923" customFormat="1" ht="15">
      <c r="A6" s="1330" t="s">
        <v>253</v>
      </c>
      <c r="B6" s="1333" t="s">
        <v>553</v>
      </c>
      <c r="C6" s="1334"/>
      <c r="D6" s="1334"/>
      <c r="E6" s="1334"/>
      <c r="F6" s="1334"/>
      <c r="G6" s="1333" t="s">
        <v>554</v>
      </c>
      <c r="H6" s="1334"/>
      <c r="I6" s="1334"/>
      <c r="J6" s="1334"/>
      <c r="K6" s="1334"/>
      <c r="L6" s="1335"/>
      <c r="M6" s="1333" t="s">
        <v>555</v>
      </c>
      <c r="N6" s="1334"/>
      <c r="O6" s="1334"/>
      <c r="P6" s="1334"/>
      <c r="Q6" s="1334"/>
      <c r="R6" s="1334"/>
      <c r="S6" s="1334"/>
      <c r="T6" s="1334"/>
      <c r="U6" s="1334"/>
      <c r="V6" s="1335"/>
      <c r="W6" s="1336" t="s">
        <v>11</v>
      </c>
    </row>
    <row r="7" spans="1:23" s="926" customFormat="1" ht="13.5" customHeight="1">
      <c r="A7" s="1331"/>
      <c r="B7" s="1326" t="s">
        <v>556</v>
      </c>
      <c r="C7" s="1326" t="s">
        <v>557</v>
      </c>
      <c r="D7" s="1337" t="s">
        <v>558</v>
      </c>
      <c r="E7" s="1338"/>
      <c r="F7" s="1339"/>
      <c r="G7" s="1326" t="s">
        <v>309</v>
      </c>
      <c r="H7" s="1326" t="s">
        <v>559</v>
      </c>
      <c r="I7" s="1326" t="s">
        <v>560</v>
      </c>
      <c r="J7" s="1326" t="s">
        <v>561</v>
      </c>
      <c r="K7" s="1328" t="s">
        <v>562</v>
      </c>
      <c r="L7" s="1326" t="s">
        <v>563</v>
      </c>
      <c r="M7" s="1326" t="s">
        <v>309</v>
      </c>
      <c r="N7" s="924" t="s">
        <v>564</v>
      </c>
      <c r="O7" s="924" t="s">
        <v>565</v>
      </c>
      <c r="P7" s="924" t="s">
        <v>566</v>
      </c>
      <c r="Q7" s="924" t="s">
        <v>567</v>
      </c>
      <c r="R7" s="924" t="s">
        <v>568</v>
      </c>
      <c r="S7" s="924" t="s">
        <v>569</v>
      </c>
      <c r="T7" s="924" t="s">
        <v>570</v>
      </c>
      <c r="U7" s="924" t="s">
        <v>571</v>
      </c>
      <c r="V7" s="925" t="s">
        <v>572</v>
      </c>
      <c r="W7" s="1182"/>
    </row>
    <row r="8" spans="1:23" s="926" customFormat="1" ht="13.5" customHeight="1">
      <c r="A8" s="1331"/>
      <c r="B8" s="1327"/>
      <c r="C8" s="1327"/>
      <c r="D8" s="1340"/>
      <c r="E8" s="1341"/>
      <c r="F8" s="1342"/>
      <c r="G8" s="1327"/>
      <c r="H8" s="1327"/>
      <c r="I8" s="1327"/>
      <c r="J8" s="1327"/>
      <c r="K8" s="1327"/>
      <c r="L8" s="1327"/>
      <c r="M8" s="1327"/>
      <c r="N8" s="927" t="s">
        <v>573</v>
      </c>
      <c r="O8" s="927" t="s">
        <v>574</v>
      </c>
      <c r="P8" s="927" t="s">
        <v>575</v>
      </c>
      <c r="Q8" s="927" t="s">
        <v>576</v>
      </c>
      <c r="R8" s="927" t="s">
        <v>577</v>
      </c>
      <c r="S8" s="927" t="s">
        <v>578</v>
      </c>
      <c r="T8" s="927" t="s">
        <v>579</v>
      </c>
      <c r="U8" s="927" t="s">
        <v>580</v>
      </c>
      <c r="V8" s="927"/>
      <c r="W8" s="1182"/>
    </row>
    <row r="9" spans="1:23" s="926" customFormat="1" ht="13.5" customHeight="1">
      <c r="A9" s="1331"/>
      <c r="B9" s="928"/>
      <c r="C9" s="928"/>
      <c r="D9" s="1340"/>
      <c r="E9" s="1341"/>
      <c r="F9" s="1342"/>
      <c r="G9" s="928"/>
      <c r="H9" s="928"/>
      <c r="I9" s="928"/>
      <c r="J9" s="928"/>
      <c r="K9" s="928"/>
      <c r="L9" s="928"/>
      <c r="M9" s="928"/>
      <c r="N9" s="927" t="s">
        <v>581</v>
      </c>
      <c r="O9" s="927" t="s">
        <v>582</v>
      </c>
      <c r="P9" s="927" t="s">
        <v>583</v>
      </c>
      <c r="Q9" s="927" t="s">
        <v>584</v>
      </c>
      <c r="R9" s="927" t="s">
        <v>585</v>
      </c>
      <c r="S9" s="927" t="s">
        <v>586</v>
      </c>
      <c r="T9" s="927" t="s">
        <v>12</v>
      </c>
      <c r="U9" s="927" t="s">
        <v>587</v>
      </c>
      <c r="V9" s="927"/>
      <c r="W9" s="1182"/>
    </row>
    <row r="10" spans="1:23" s="926" customFormat="1" ht="13.5" customHeight="1">
      <c r="A10" s="1331"/>
      <c r="B10" s="927" t="s">
        <v>588</v>
      </c>
      <c r="C10" s="928"/>
      <c r="D10" s="928"/>
      <c r="E10" s="929" t="s">
        <v>589</v>
      </c>
      <c r="F10" s="929" t="s">
        <v>590</v>
      </c>
      <c r="G10" s="928"/>
      <c r="H10" s="928"/>
      <c r="I10" s="928"/>
      <c r="J10" s="928"/>
      <c r="K10" s="928"/>
      <c r="L10" s="928"/>
      <c r="M10" s="928"/>
      <c r="N10" s="927"/>
      <c r="O10" s="927" t="s">
        <v>591</v>
      </c>
      <c r="P10" s="927" t="s">
        <v>592</v>
      </c>
      <c r="Q10" s="927" t="s">
        <v>593</v>
      </c>
      <c r="R10" s="927" t="s">
        <v>594</v>
      </c>
      <c r="S10" s="927" t="s">
        <v>595</v>
      </c>
      <c r="T10" s="930" t="s">
        <v>596</v>
      </c>
      <c r="U10" s="927" t="s">
        <v>6</v>
      </c>
      <c r="V10" s="927"/>
      <c r="W10" s="1182"/>
    </row>
    <row r="11" spans="1:23" s="926" customFormat="1" ht="13.5" customHeight="1">
      <c r="A11" s="1331"/>
      <c r="B11" s="927" t="s">
        <v>597</v>
      </c>
      <c r="C11" s="928"/>
      <c r="D11" s="928"/>
      <c r="E11" s="928" t="s">
        <v>598</v>
      </c>
      <c r="F11" s="928" t="s">
        <v>599</v>
      </c>
      <c r="G11" s="928"/>
      <c r="H11" s="928" t="s">
        <v>510</v>
      </c>
      <c r="I11" s="928" t="s">
        <v>600</v>
      </c>
      <c r="J11" s="928" t="s">
        <v>601</v>
      </c>
      <c r="K11" s="928" t="s">
        <v>602</v>
      </c>
      <c r="L11" s="928"/>
      <c r="M11" s="927"/>
      <c r="N11" s="927" t="s">
        <v>6</v>
      </c>
      <c r="O11" s="927" t="s">
        <v>603</v>
      </c>
      <c r="P11" s="927" t="s">
        <v>604</v>
      </c>
      <c r="Q11" s="927" t="s">
        <v>605</v>
      </c>
      <c r="R11" s="927" t="s">
        <v>606</v>
      </c>
      <c r="S11" s="927" t="s">
        <v>607</v>
      </c>
      <c r="T11" s="930" t="s">
        <v>608</v>
      </c>
      <c r="U11" s="927" t="s">
        <v>609</v>
      </c>
      <c r="W11" s="1182"/>
    </row>
    <row r="12" spans="1:23" s="926" customFormat="1" ht="13.5" customHeight="1">
      <c r="A12" s="1332"/>
      <c r="B12" s="931" t="s">
        <v>610</v>
      </c>
      <c r="C12" s="931" t="s">
        <v>611</v>
      </c>
      <c r="D12" s="932"/>
      <c r="E12" s="932"/>
      <c r="F12" s="932"/>
      <c r="G12" s="932" t="s">
        <v>2</v>
      </c>
      <c r="H12" s="932" t="s">
        <v>612</v>
      </c>
      <c r="I12" s="932" t="s">
        <v>613</v>
      </c>
      <c r="J12" s="932" t="s">
        <v>614</v>
      </c>
      <c r="K12" s="932" t="s">
        <v>615</v>
      </c>
      <c r="L12" s="932" t="s">
        <v>3</v>
      </c>
      <c r="M12" s="931" t="s">
        <v>2</v>
      </c>
      <c r="N12" s="931" t="s">
        <v>616</v>
      </c>
      <c r="O12" s="931" t="s">
        <v>616</v>
      </c>
      <c r="P12" s="931" t="s">
        <v>616</v>
      </c>
      <c r="Q12" s="933" t="s">
        <v>617</v>
      </c>
      <c r="R12" s="931" t="s">
        <v>616</v>
      </c>
      <c r="S12" s="931" t="s">
        <v>616</v>
      </c>
      <c r="T12" s="931" t="s">
        <v>616</v>
      </c>
      <c r="U12" s="931" t="s">
        <v>616</v>
      </c>
      <c r="V12" s="931" t="s">
        <v>618</v>
      </c>
      <c r="W12" s="1183"/>
    </row>
    <row r="13" spans="1:23" s="936" customFormat="1" ht="41.25" customHeight="1" hidden="1">
      <c r="A13" s="934" t="s">
        <v>619</v>
      </c>
      <c r="B13" s="583" t="s">
        <v>620</v>
      </c>
      <c r="C13" s="583" t="s">
        <v>620</v>
      </c>
      <c r="D13" s="583">
        <v>0</v>
      </c>
      <c r="E13" s="583">
        <v>0</v>
      </c>
      <c r="F13" s="583" t="s">
        <v>620</v>
      </c>
      <c r="G13" s="583" t="s">
        <v>620</v>
      </c>
      <c r="H13" s="583" t="s">
        <v>620</v>
      </c>
      <c r="I13" s="583" t="s">
        <v>620</v>
      </c>
      <c r="J13" s="583" t="s">
        <v>620</v>
      </c>
      <c r="K13" s="583" t="s">
        <v>620</v>
      </c>
      <c r="L13" s="583" t="s">
        <v>620</v>
      </c>
      <c r="M13" s="583" t="s">
        <v>620</v>
      </c>
      <c r="N13" s="583" t="s">
        <v>620</v>
      </c>
      <c r="O13" s="583" t="s">
        <v>620</v>
      </c>
      <c r="P13" s="583" t="s">
        <v>620</v>
      </c>
      <c r="Q13" s="583" t="s">
        <v>620</v>
      </c>
      <c r="R13" s="583" t="s">
        <v>620</v>
      </c>
      <c r="S13" s="583" t="s">
        <v>620</v>
      </c>
      <c r="T13" s="583" t="s">
        <v>620</v>
      </c>
      <c r="U13" s="583" t="s">
        <v>620</v>
      </c>
      <c r="V13" s="583" t="s">
        <v>620</v>
      </c>
      <c r="W13" s="935" t="s">
        <v>619</v>
      </c>
    </row>
    <row r="14" spans="1:23" s="936" customFormat="1" ht="41.25" customHeight="1" hidden="1">
      <c r="A14" s="934" t="s">
        <v>621</v>
      </c>
      <c r="B14" s="583">
        <v>0</v>
      </c>
      <c r="C14" s="583">
        <v>0</v>
      </c>
      <c r="D14" s="583">
        <v>0</v>
      </c>
      <c r="E14" s="583">
        <v>0</v>
      </c>
      <c r="F14" s="583">
        <v>0</v>
      </c>
      <c r="G14" s="583">
        <v>0</v>
      </c>
      <c r="H14" s="583">
        <v>0</v>
      </c>
      <c r="I14" s="583">
        <v>0</v>
      </c>
      <c r="J14" s="583">
        <v>0</v>
      </c>
      <c r="K14" s="583">
        <v>0</v>
      </c>
      <c r="L14" s="583">
        <v>0</v>
      </c>
      <c r="M14" s="583">
        <v>0</v>
      </c>
      <c r="N14" s="583">
        <v>0</v>
      </c>
      <c r="O14" s="583">
        <v>0</v>
      </c>
      <c r="P14" s="583">
        <v>0</v>
      </c>
      <c r="Q14" s="583">
        <v>0</v>
      </c>
      <c r="R14" s="583">
        <v>0</v>
      </c>
      <c r="S14" s="583">
        <v>0</v>
      </c>
      <c r="T14" s="583">
        <v>0</v>
      </c>
      <c r="U14" s="583">
        <v>0</v>
      </c>
      <c r="V14" s="583">
        <v>0</v>
      </c>
      <c r="W14" s="935" t="s">
        <v>621</v>
      </c>
    </row>
    <row r="15" spans="1:23" s="936" customFormat="1" ht="41.25" customHeight="1">
      <c r="A15" s="934">
        <v>2016</v>
      </c>
      <c r="B15" s="583">
        <v>0</v>
      </c>
      <c r="C15" s="583">
        <v>0</v>
      </c>
      <c r="D15" s="583">
        <v>0</v>
      </c>
      <c r="E15" s="583">
        <v>0</v>
      </c>
      <c r="F15" s="583">
        <v>0</v>
      </c>
      <c r="G15" s="583">
        <v>0</v>
      </c>
      <c r="H15" s="583">
        <v>0</v>
      </c>
      <c r="I15" s="583">
        <v>0</v>
      </c>
      <c r="J15" s="583">
        <v>0</v>
      </c>
      <c r="K15" s="583">
        <v>0</v>
      </c>
      <c r="L15" s="583">
        <v>0</v>
      </c>
      <c r="M15" s="583">
        <v>0</v>
      </c>
      <c r="N15" s="583">
        <v>0</v>
      </c>
      <c r="O15" s="583">
        <v>0</v>
      </c>
      <c r="P15" s="583">
        <v>0</v>
      </c>
      <c r="Q15" s="583">
        <v>0</v>
      </c>
      <c r="R15" s="583">
        <v>0</v>
      </c>
      <c r="S15" s="583">
        <v>0</v>
      </c>
      <c r="T15" s="583">
        <v>0</v>
      </c>
      <c r="U15" s="583">
        <v>0</v>
      </c>
      <c r="V15" s="583">
        <v>0</v>
      </c>
      <c r="W15" s="935">
        <v>2016</v>
      </c>
    </row>
    <row r="16" spans="1:23" s="936" customFormat="1" ht="41.25" customHeight="1">
      <c r="A16" s="934">
        <v>2017</v>
      </c>
      <c r="B16" s="583">
        <v>0</v>
      </c>
      <c r="C16" s="583">
        <v>0</v>
      </c>
      <c r="D16" s="583">
        <v>0</v>
      </c>
      <c r="E16" s="583">
        <v>0</v>
      </c>
      <c r="F16" s="583">
        <v>0</v>
      </c>
      <c r="G16" s="583">
        <v>0</v>
      </c>
      <c r="H16" s="583">
        <v>0</v>
      </c>
      <c r="I16" s="583">
        <v>0</v>
      </c>
      <c r="J16" s="583">
        <v>0</v>
      </c>
      <c r="K16" s="583">
        <v>0</v>
      </c>
      <c r="L16" s="583">
        <v>0</v>
      </c>
      <c r="M16" s="583">
        <v>0</v>
      </c>
      <c r="N16" s="583">
        <v>0</v>
      </c>
      <c r="O16" s="583">
        <v>0</v>
      </c>
      <c r="P16" s="583">
        <v>0</v>
      </c>
      <c r="Q16" s="583">
        <v>0</v>
      </c>
      <c r="R16" s="583">
        <v>0</v>
      </c>
      <c r="S16" s="583">
        <v>0</v>
      </c>
      <c r="T16" s="583">
        <v>0</v>
      </c>
      <c r="U16" s="583">
        <v>0</v>
      </c>
      <c r="V16" s="583">
        <v>0</v>
      </c>
      <c r="W16" s="935">
        <v>2017</v>
      </c>
    </row>
    <row r="17" spans="1:23" s="936" customFormat="1" ht="41.25" customHeight="1">
      <c r="A17" s="934">
        <v>2018</v>
      </c>
      <c r="B17" s="583">
        <v>0</v>
      </c>
      <c r="C17" s="583">
        <v>0</v>
      </c>
      <c r="D17" s="583">
        <v>0</v>
      </c>
      <c r="E17" s="583">
        <v>0</v>
      </c>
      <c r="F17" s="583">
        <v>0</v>
      </c>
      <c r="G17" s="583">
        <v>0</v>
      </c>
      <c r="H17" s="583">
        <v>0</v>
      </c>
      <c r="I17" s="583">
        <v>0</v>
      </c>
      <c r="J17" s="583">
        <v>0</v>
      </c>
      <c r="K17" s="583">
        <v>0</v>
      </c>
      <c r="L17" s="583">
        <v>0</v>
      </c>
      <c r="M17" s="583">
        <v>0</v>
      </c>
      <c r="N17" s="583">
        <v>0</v>
      </c>
      <c r="O17" s="583">
        <v>0</v>
      </c>
      <c r="P17" s="583">
        <v>0</v>
      </c>
      <c r="Q17" s="583">
        <v>0</v>
      </c>
      <c r="R17" s="583">
        <v>0</v>
      </c>
      <c r="S17" s="583">
        <v>0</v>
      </c>
      <c r="T17" s="583">
        <v>0</v>
      </c>
      <c r="U17" s="583">
        <v>0</v>
      </c>
      <c r="V17" s="583">
        <v>0</v>
      </c>
      <c r="W17" s="935">
        <v>2018</v>
      </c>
    </row>
    <row r="18" spans="1:23" s="936" customFormat="1" ht="41.25" customHeight="1">
      <c r="A18" s="934">
        <v>2019</v>
      </c>
      <c r="B18" s="583">
        <v>0</v>
      </c>
      <c r="C18" s="583">
        <v>0</v>
      </c>
      <c r="D18" s="583">
        <v>0</v>
      </c>
      <c r="E18" s="583">
        <v>0</v>
      </c>
      <c r="F18" s="583">
        <v>0</v>
      </c>
      <c r="G18" s="583">
        <v>0</v>
      </c>
      <c r="H18" s="583">
        <v>0</v>
      </c>
      <c r="I18" s="583">
        <v>0</v>
      </c>
      <c r="J18" s="583">
        <v>0</v>
      </c>
      <c r="K18" s="583">
        <v>0</v>
      </c>
      <c r="L18" s="583">
        <v>0</v>
      </c>
      <c r="M18" s="583">
        <v>0</v>
      </c>
      <c r="N18" s="583">
        <v>0</v>
      </c>
      <c r="O18" s="583">
        <v>0</v>
      </c>
      <c r="P18" s="583">
        <v>0</v>
      </c>
      <c r="Q18" s="583">
        <v>0</v>
      </c>
      <c r="R18" s="583">
        <v>0</v>
      </c>
      <c r="S18" s="583">
        <v>0</v>
      </c>
      <c r="T18" s="583">
        <v>0</v>
      </c>
      <c r="U18" s="583">
        <v>0</v>
      </c>
      <c r="V18" s="583">
        <v>0</v>
      </c>
      <c r="W18" s="935">
        <v>2019</v>
      </c>
    </row>
    <row r="19" spans="1:23" s="939" customFormat="1" ht="41.25" customHeight="1">
      <c r="A19" s="937">
        <v>2020</v>
      </c>
      <c r="B19" s="583">
        <v>0</v>
      </c>
      <c r="C19" s="583">
        <v>0</v>
      </c>
      <c r="D19" s="583">
        <v>0</v>
      </c>
      <c r="E19" s="583">
        <v>0</v>
      </c>
      <c r="F19" s="583">
        <v>0</v>
      </c>
      <c r="G19" s="583">
        <v>0</v>
      </c>
      <c r="H19" s="583">
        <v>0</v>
      </c>
      <c r="I19" s="583">
        <v>0</v>
      </c>
      <c r="J19" s="583">
        <v>0</v>
      </c>
      <c r="K19" s="583">
        <v>0</v>
      </c>
      <c r="L19" s="583">
        <v>0</v>
      </c>
      <c r="M19" s="583">
        <v>0</v>
      </c>
      <c r="N19" s="583">
        <v>0</v>
      </c>
      <c r="O19" s="583">
        <v>0</v>
      </c>
      <c r="P19" s="583">
        <v>0</v>
      </c>
      <c r="Q19" s="583">
        <v>0</v>
      </c>
      <c r="R19" s="583">
        <v>0</v>
      </c>
      <c r="S19" s="583">
        <v>0</v>
      </c>
      <c r="T19" s="583">
        <v>0</v>
      </c>
      <c r="U19" s="583">
        <v>0</v>
      </c>
      <c r="V19" s="583">
        <v>0</v>
      </c>
      <c r="W19" s="938">
        <v>2020</v>
      </c>
    </row>
    <row r="20" spans="1:23" s="936" customFormat="1" ht="42" customHeight="1" hidden="1">
      <c r="A20" s="940"/>
      <c r="B20" s="941"/>
      <c r="C20" s="941"/>
      <c r="D20" s="941"/>
      <c r="E20" s="941"/>
      <c r="F20" s="941"/>
      <c r="G20" s="942"/>
      <c r="H20" s="942"/>
      <c r="I20" s="942"/>
      <c r="J20" s="942"/>
      <c r="K20" s="942"/>
      <c r="L20" s="942"/>
      <c r="M20" s="941"/>
      <c r="N20" s="941"/>
      <c r="O20" s="941"/>
      <c r="P20" s="943"/>
      <c r="Q20" s="944"/>
      <c r="R20" s="944"/>
      <c r="S20" s="943"/>
      <c r="T20" s="944"/>
      <c r="U20" s="944"/>
      <c r="V20" s="943"/>
      <c r="W20" s="945"/>
    </row>
    <row r="21" spans="1:23" s="936" customFormat="1" ht="42" customHeight="1" hidden="1">
      <c r="A21" s="940"/>
      <c r="B21" s="941"/>
      <c r="C21" s="941"/>
      <c r="D21" s="941"/>
      <c r="E21" s="941"/>
      <c r="F21" s="941"/>
      <c r="G21" s="942"/>
      <c r="H21" s="946"/>
      <c r="I21" s="942"/>
      <c r="J21" s="942"/>
      <c r="K21" s="942"/>
      <c r="L21" s="942"/>
      <c r="M21" s="941"/>
      <c r="N21" s="941"/>
      <c r="O21" s="941"/>
      <c r="P21" s="944"/>
      <c r="Q21" s="944"/>
      <c r="R21" s="944"/>
      <c r="S21" s="944"/>
      <c r="T21" s="943"/>
      <c r="U21" s="943"/>
      <c r="V21" s="943"/>
      <c r="W21" s="945"/>
    </row>
    <row r="22" spans="1:23" s="936" customFormat="1" ht="42" customHeight="1" hidden="1">
      <c r="A22" s="940"/>
      <c r="B22" s="941"/>
      <c r="C22" s="941"/>
      <c r="D22" s="941"/>
      <c r="E22" s="941"/>
      <c r="F22" s="941"/>
      <c r="G22" s="942"/>
      <c r="H22" s="942"/>
      <c r="I22" s="942"/>
      <c r="J22" s="942"/>
      <c r="K22" s="942"/>
      <c r="L22" s="942"/>
      <c r="M22" s="941"/>
      <c r="N22" s="941"/>
      <c r="O22" s="941"/>
      <c r="P22" s="943"/>
      <c r="Q22" s="943"/>
      <c r="R22" s="944"/>
      <c r="S22" s="944"/>
      <c r="T22" s="943"/>
      <c r="U22" s="944"/>
      <c r="V22" s="943"/>
      <c r="W22" s="945"/>
    </row>
    <row r="23" spans="1:23" s="936" customFormat="1" ht="42" customHeight="1" hidden="1">
      <c r="A23" s="940"/>
      <c r="B23" s="941"/>
      <c r="C23" s="941"/>
      <c r="D23" s="941"/>
      <c r="E23" s="941"/>
      <c r="F23" s="941"/>
      <c r="G23" s="942"/>
      <c r="H23" s="942"/>
      <c r="I23" s="942"/>
      <c r="J23" s="942"/>
      <c r="K23" s="942"/>
      <c r="L23" s="942"/>
      <c r="M23" s="941"/>
      <c r="N23" s="941"/>
      <c r="O23" s="941"/>
      <c r="P23" s="943"/>
      <c r="Q23" s="943"/>
      <c r="R23" s="943"/>
      <c r="S23" s="944"/>
      <c r="T23" s="943"/>
      <c r="U23" s="944"/>
      <c r="V23" s="944"/>
      <c r="W23" s="945"/>
    </row>
    <row r="24" spans="1:23" s="948" customFormat="1" ht="5.25" customHeight="1" thickBot="1">
      <c r="A24" s="947"/>
      <c r="W24" s="949"/>
    </row>
    <row r="25" spans="1:23" s="921" customFormat="1" ht="15" customHeight="1">
      <c r="A25" s="936" t="s">
        <v>622</v>
      </c>
      <c r="B25" s="936"/>
      <c r="C25" s="936"/>
      <c r="D25" s="936"/>
      <c r="E25" s="936"/>
      <c r="F25" s="936"/>
      <c r="G25" s="936"/>
      <c r="H25" s="936"/>
      <c r="I25" s="936"/>
      <c r="J25" s="936"/>
      <c r="K25" s="936"/>
      <c r="L25" s="936"/>
      <c r="M25" s="936"/>
      <c r="N25" s="936"/>
      <c r="O25" s="936"/>
      <c r="P25" s="936"/>
      <c r="Q25" s="936"/>
      <c r="R25" s="936"/>
      <c r="S25" s="936"/>
      <c r="T25" s="936"/>
      <c r="U25" s="936"/>
      <c r="V25" s="936"/>
      <c r="W25" s="936"/>
    </row>
    <row r="26" spans="1:13" s="921" customFormat="1" ht="15" customHeight="1">
      <c r="A26" s="950" t="s">
        <v>623</v>
      </c>
      <c r="M26" s="893" t="s">
        <v>776</v>
      </c>
    </row>
  </sheetData>
  <sheetProtection/>
  <mergeCells count="16">
    <mergeCell ref="A3:L3"/>
    <mergeCell ref="A6:A12"/>
    <mergeCell ref="B6:F6"/>
    <mergeCell ref="G6:L6"/>
    <mergeCell ref="M6:V6"/>
    <mergeCell ref="W6:W12"/>
    <mergeCell ref="B7:B8"/>
    <mergeCell ref="C7:C8"/>
    <mergeCell ref="D7:F9"/>
    <mergeCell ref="G7:G8"/>
    <mergeCell ref="H7:H8"/>
    <mergeCell ref="I7:I8"/>
    <mergeCell ref="J7:J8"/>
    <mergeCell ref="K7:K8"/>
    <mergeCell ref="L7:L8"/>
    <mergeCell ref="M7:M8"/>
  </mergeCells>
  <printOptions/>
  <pageMargins left="0.984251968503937" right="0.984251968503937" top="0.5905511811023623" bottom="0.5905511811023623" header="0" footer="0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L49"/>
  <sheetViews>
    <sheetView view="pageBreakPreview" zoomScale="96" zoomScaleNormal="115" zoomScaleSheetLayoutView="96" workbookViewId="0" topLeftCell="A1">
      <selection activeCell="AD4" sqref="AD4"/>
    </sheetView>
  </sheetViews>
  <sheetFormatPr defaultColWidth="8.88671875" defaultRowHeight="13.5"/>
  <cols>
    <col min="1" max="1" width="7.77734375" style="332" customWidth="1"/>
    <col min="2" max="8" width="6.3359375" style="332" customWidth="1"/>
    <col min="9" max="9" width="6.3359375" style="333" customWidth="1"/>
    <col min="10" max="21" width="6.3359375" style="332" customWidth="1"/>
    <col min="22" max="26" width="7.77734375" style="332" customWidth="1"/>
    <col min="27" max="27" width="7.77734375" style="333" customWidth="1"/>
    <col min="28" max="28" width="7.77734375" style="332" customWidth="1"/>
    <col min="29" max="29" width="7.77734375" style="333" customWidth="1"/>
    <col min="30" max="30" width="7.77734375" style="332" customWidth="1"/>
    <col min="31" max="31" width="7.77734375" style="333" customWidth="1"/>
    <col min="32" max="45" width="7.77734375" style="332" customWidth="1"/>
    <col min="46" max="16384" width="8.88671875" style="332" customWidth="1"/>
  </cols>
  <sheetData>
    <row r="1" spans="1:38" s="956" customFormat="1" ht="11.25">
      <c r="A1" s="732" t="s">
        <v>549</v>
      </c>
      <c r="B1" s="953"/>
      <c r="C1" s="953"/>
      <c r="D1" s="953"/>
      <c r="E1" s="953"/>
      <c r="F1" s="953"/>
      <c r="G1" s="953"/>
      <c r="H1" s="953"/>
      <c r="I1" s="954"/>
      <c r="J1" s="953"/>
      <c r="K1" s="953"/>
      <c r="L1" s="953"/>
      <c r="M1" s="953"/>
      <c r="N1" s="953"/>
      <c r="O1" s="953"/>
      <c r="P1" s="953"/>
      <c r="Q1" s="953"/>
      <c r="R1" s="953"/>
      <c r="S1" s="953"/>
      <c r="T1" s="953"/>
      <c r="U1" s="953"/>
      <c r="V1" s="955" t="s">
        <v>0</v>
      </c>
      <c r="W1" s="732" t="s">
        <v>549</v>
      </c>
      <c r="X1" s="953"/>
      <c r="Y1" s="953"/>
      <c r="AA1" s="957"/>
      <c r="AC1" s="957"/>
      <c r="AE1" s="957"/>
      <c r="AF1" s="953"/>
      <c r="AH1" s="953"/>
      <c r="AI1" s="953"/>
      <c r="AJ1" s="953"/>
      <c r="AK1" s="953"/>
      <c r="AL1" s="955" t="s">
        <v>0</v>
      </c>
    </row>
    <row r="2" spans="1:38" s="84" customFormat="1" ht="12">
      <c r="A2" s="82"/>
      <c r="B2" s="82"/>
      <c r="C2" s="82"/>
      <c r="D2" s="82"/>
      <c r="E2" s="82"/>
      <c r="F2" s="82"/>
      <c r="G2" s="82"/>
      <c r="H2" s="82"/>
      <c r="I2" s="83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5"/>
      <c r="W2" s="82"/>
      <c r="X2" s="82"/>
      <c r="Y2" s="82"/>
      <c r="AA2" s="86"/>
      <c r="AC2" s="86"/>
      <c r="AE2" s="86"/>
      <c r="AF2" s="82"/>
      <c r="AH2" s="82"/>
      <c r="AI2" s="82"/>
      <c r="AJ2" s="82"/>
      <c r="AK2" s="82"/>
      <c r="AL2" s="85"/>
    </row>
    <row r="3" spans="1:38" s="190" customFormat="1" ht="27">
      <c r="A3" s="1343" t="s">
        <v>916</v>
      </c>
      <c r="B3" s="1343"/>
      <c r="C3" s="1343"/>
      <c r="D3" s="1343"/>
      <c r="E3" s="1343"/>
      <c r="F3" s="1343"/>
      <c r="G3" s="1343"/>
      <c r="H3" s="1343"/>
      <c r="I3" s="1343"/>
      <c r="J3" s="1361" t="s">
        <v>917</v>
      </c>
      <c r="K3" s="1361"/>
      <c r="L3" s="1361"/>
      <c r="M3" s="1361"/>
      <c r="N3" s="1361"/>
      <c r="O3" s="1361"/>
      <c r="P3" s="1361"/>
      <c r="Q3" s="1361"/>
      <c r="R3" s="1361"/>
      <c r="S3" s="1361"/>
      <c r="T3" s="1361"/>
      <c r="U3" s="1361"/>
      <c r="V3" s="1361"/>
      <c r="W3" s="1343" t="s">
        <v>918</v>
      </c>
      <c r="X3" s="1343"/>
      <c r="Y3" s="1343"/>
      <c r="Z3" s="1343"/>
      <c r="AA3" s="1343"/>
      <c r="AB3" s="1343"/>
      <c r="AC3" s="1343"/>
      <c r="AD3" s="1343" t="s">
        <v>919</v>
      </c>
      <c r="AE3" s="1343"/>
      <c r="AF3" s="1343"/>
      <c r="AG3" s="1343"/>
      <c r="AH3" s="1343"/>
      <c r="AI3" s="1343"/>
      <c r="AJ3" s="1343"/>
      <c r="AK3" s="1343"/>
      <c r="AL3" s="1343"/>
    </row>
    <row r="4" spans="1:38" s="84" customFormat="1" ht="12">
      <c r="A4" s="87"/>
      <c r="B4" s="87"/>
      <c r="C4" s="87"/>
      <c r="D4" s="87"/>
      <c r="E4" s="87"/>
      <c r="F4" s="87"/>
      <c r="G4" s="87"/>
      <c r="H4" s="87"/>
      <c r="I4" s="83"/>
      <c r="J4" s="87"/>
      <c r="K4" s="87"/>
      <c r="L4" s="87"/>
      <c r="M4" s="87"/>
      <c r="N4" s="88"/>
      <c r="O4" s="87"/>
      <c r="P4" s="88"/>
      <c r="Q4" s="87"/>
      <c r="R4" s="87"/>
      <c r="S4" s="87"/>
      <c r="T4" s="87"/>
      <c r="U4" s="87"/>
      <c r="V4" s="87"/>
      <c r="W4" s="87"/>
      <c r="X4" s="87"/>
      <c r="Y4" s="87"/>
      <c r="Z4" s="88"/>
      <c r="AA4" s="86"/>
      <c r="AB4" s="88"/>
      <c r="AC4" s="86"/>
      <c r="AD4" s="88"/>
      <c r="AE4" s="86"/>
      <c r="AF4" s="87"/>
      <c r="AG4" s="88"/>
      <c r="AH4" s="87"/>
      <c r="AI4" s="87"/>
      <c r="AJ4" s="87"/>
      <c r="AK4" s="87"/>
      <c r="AL4" s="87"/>
    </row>
    <row r="5" spans="1:38" s="84" customFormat="1" ht="12.75" thickBot="1">
      <c r="A5" s="84" t="s">
        <v>150</v>
      </c>
      <c r="I5" s="86"/>
      <c r="V5" s="85" t="s">
        <v>759</v>
      </c>
      <c r="W5" s="84" t="s">
        <v>150</v>
      </c>
      <c r="AA5" s="86"/>
      <c r="AC5" s="86"/>
      <c r="AE5" s="86"/>
      <c r="AF5" s="85"/>
      <c r="AL5" s="85" t="s">
        <v>759</v>
      </c>
    </row>
    <row r="6" spans="1:38" s="191" customFormat="1" ht="15" customHeight="1">
      <c r="A6" s="1362" t="s">
        <v>311</v>
      </c>
      <c r="B6" s="1365" t="s">
        <v>315</v>
      </c>
      <c r="C6" s="1349"/>
      <c r="D6" s="1356" t="s">
        <v>769</v>
      </c>
      <c r="E6" s="1359"/>
      <c r="F6" s="1359"/>
      <c r="G6" s="1359"/>
      <c r="H6" s="1359"/>
      <c r="I6" s="1359"/>
      <c r="J6" s="1359"/>
      <c r="K6" s="1360"/>
      <c r="L6" s="1356" t="s">
        <v>770</v>
      </c>
      <c r="M6" s="1357"/>
      <c r="N6" s="1357"/>
      <c r="O6" s="1357"/>
      <c r="P6" s="1357"/>
      <c r="Q6" s="1357"/>
      <c r="R6" s="1357"/>
      <c r="S6" s="1357"/>
      <c r="T6" s="1357"/>
      <c r="U6" s="1358"/>
      <c r="V6" s="1348" t="s">
        <v>11</v>
      </c>
      <c r="W6" s="1349" t="s">
        <v>316</v>
      </c>
      <c r="X6" s="1356" t="s">
        <v>772</v>
      </c>
      <c r="Y6" s="1359"/>
      <c r="Z6" s="1359"/>
      <c r="AA6" s="1359"/>
      <c r="AB6" s="1359"/>
      <c r="AC6" s="1359"/>
      <c r="AD6" s="1359"/>
      <c r="AE6" s="1359"/>
      <c r="AF6" s="1359"/>
      <c r="AG6" s="1359"/>
      <c r="AH6" s="1359"/>
      <c r="AI6" s="1360"/>
      <c r="AJ6" s="1348" t="s">
        <v>317</v>
      </c>
      <c r="AK6" s="1349"/>
      <c r="AL6" s="1348" t="s">
        <v>11</v>
      </c>
    </row>
    <row r="7" spans="1:38" s="191" customFormat="1" ht="15" customHeight="1">
      <c r="A7" s="1363"/>
      <c r="B7" s="1366"/>
      <c r="C7" s="1347"/>
      <c r="D7" s="1350" t="s">
        <v>318</v>
      </c>
      <c r="E7" s="1351"/>
      <c r="F7" s="1350" t="s">
        <v>319</v>
      </c>
      <c r="G7" s="1351"/>
      <c r="H7" s="1350" t="s">
        <v>320</v>
      </c>
      <c r="I7" s="1351"/>
      <c r="J7" s="1364" t="s">
        <v>760</v>
      </c>
      <c r="K7" s="1351"/>
      <c r="L7" s="1350" t="s">
        <v>309</v>
      </c>
      <c r="M7" s="1351"/>
      <c r="N7" s="1367" t="s">
        <v>182</v>
      </c>
      <c r="O7" s="1368"/>
      <c r="P7" s="1355" t="s">
        <v>771</v>
      </c>
      <c r="Q7" s="1352"/>
      <c r="R7" s="1352"/>
      <c r="S7" s="1352"/>
      <c r="T7" s="1352"/>
      <c r="U7" s="1353"/>
      <c r="V7" s="1346"/>
      <c r="W7" s="1347"/>
      <c r="X7" s="1355" t="s">
        <v>773</v>
      </c>
      <c r="Y7" s="1352"/>
      <c r="Z7" s="1352"/>
      <c r="AA7" s="1352"/>
      <c r="AB7" s="1352"/>
      <c r="AC7" s="1352"/>
      <c r="AD7" s="1352" t="s">
        <v>773</v>
      </c>
      <c r="AE7" s="1352"/>
      <c r="AF7" s="1352"/>
      <c r="AG7" s="1352"/>
      <c r="AH7" s="1352"/>
      <c r="AI7" s="1353"/>
      <c r="AJ7" s="1346"/>
      <c r="AK7" s="1347"/>
      <c r="AL7" s="1346"/>
    </row>
    <row r="8" spans="1:38" s="191" customFormat="1" ht="15">
      <c r="A8" s="1179"/>
      <c r="B8" s="1346"/>
      <c r="C8" s="1347"/>
      <c r="D8" s="1346"/>
      <c r="E8" s="1347"/>
      <c r="F8" s="1346"/>
      <c r="G8" s="1347"/>
      <c r="H8" s="1346"/>
      <c r="I8" s="1347"/>
      <c r="J8" s="1346"/>
      <c r="K8" s="1347"/>
      <c r="L8" s="1346"/>
      <c r="M8" s="1347"/>
      <c r="N8" s="1369"/>
      <c r="O8" s="1370"/>
      <c r="P8" s="1350" t="s">
        <v>321</v>
      </c>
      <c r="Q8" s="1351"/>
      <c r="R8" s="1350" t="s">
        <v>322</v>
      </c>
      <c r="S8" s="1351"/>
      <c r="T8" s="584" t="s">
        <v>323</v>
      </c>
      <c r="U8" s="584"/>
      <c r="V8" s="1182"/>
      <c r="W8" s="1179"/>
      <c r="X8" s="585" t="s">
        <v>312</v>
      </c>
      <c r="Y8" s="586"/>
      <c r="Z8" s="1354" t="s">
        <v>313</v>
      </c>
      <c r="AA8" s="1351"/>
      <c r="AB8" s="1350" t="s">
        <v>324</v>
      </c>
      <c r="AC8" s="1351"/>
      <c r="AD8" s="1350" t="s">
        <v>325</v>
      </c>
      <c r="AE8" s="1351"/>
      <c r="AF8" s="586" t="s">
        <v>326</v>
      </c>
      <c r="AG8" s="586"/>
      <c r="AH8" s="1350" t="s">
        <v>327</v>
      </c>
      <c r="AI8" s="1351"/>
      <c r="AJ8" s="1346" t="s">
        <v>767</v>
      </c>
      <c r="AK8" s="1347"/>
      <c r="AL8" s="1182"/>
    </row>
    <row r="9" spans="1:38" s="191" customFormat="1" ht="19.5" customHeight="1">
      <c r="A9" s="1179"/>
      <c r="B9" s="1344"/>
      <c r="C9" s="1345"/>
      <c r="D9" s="587" t="s">
        <v>2</v>
      </c>
      <c r="E9" s="587"/>
      <c r="F9" s="587" t="s">
        <v>12</v>
      </c>
      <c r="G9" s="587"/>
      <c r="H9" s="1344" t="s">
        <v>19</v>
      </c>
      <c r="I9" s="1345"/>
      <c r="J9" s="587" t="s">
        <v>761</v>
      </c>
      <c r="K9" s="587"/>
      <c r="L9" s="1344" t="s">
        <v>20</v>
      </c>
      <c r="M9" s="1345"/>
      <c r="N9" s="1344" t="s">
        <v>762</v>
      </c>
      <c r="O9" s="1345"/>
      <c r="P9" s="1344" t="s">
        <v>21</v>
      </c>
      <c r="Q9" s="1345"/>
      <c r="R9" s="1344" t="s">
        <v>763</v>
      </c>
      <c r="S9" s="1345"/>
      <c r="T9" s="587" t="s">
        <v>764</v>
      </c>
      <c r="U9" s="587"/>
      <c r="V9" s="1182"/>
      <c r="W9" s="1179"/>
      <c r="X9" s="587" t="s">
        <v>765</v>
      </c>
      <c r="Y9" s="587"/>
      <c r="Z9" s="1344" t="s">
        <v>314</v>
      </c>
      <c r="AA9" s="1345"/>
      <c r="AB9" s="1344" t="s">
        <v>766</v>
      </c>
      <c r="AC9" s="1345"/>
      <c r="AD9" s="1344" t="s">
        <v>159</v>
      </c>
      <c r="AE9" s="1345"/>
      <c r="AF9" s="587" t="s">
        <v>774</v>
      </c>
      <c r="AG9" s="587"/>
      <c r="AH9" s="1344" t="s">
        <v>160</v>
      </c>
      <c r="AI9" s="1345"/>
      <c r="AJ9" s="1344" t="s">
        <v>768</v>
      </c>
      <c r="AK9" s="1345"/>
      <c r="AL9" s="1182"/>
    </row>
    <row r="10" spans="1:38" s="191" customFormat="1" ht="17.25" customHeight="1">
      <c r="A10" s="1179"/>
      <c r="B10" s="588" t="s">
        <v>328</v>
      </c>
      <c r="C10" s="584" t="s">
        <v>329</v>
      </c>
      <c r="D10" s="584" t="s">
        <v>330</v>
      </c>
      <c r="E10" s="584" t="s">
        <v>331</v>
      </c>
      <c r="F10" s="584" t="s">
        <v>330</v>
      </c>
      <c r="G10" s="584" t="s">
        <v>331</v>
      </c>
      <c r="H10" s="584" t="s">
        <v>330</v>
      </c>
      <c r="I10" s="589" t="s">
        <v>331</v>
      </c>
      <c r="J10" s="584" t="s">
        <v>330</v>
      </c>
      <c r="K10" s="584" t="s">
        <v>331</v>
      </c>
      <c r="L10" s="584" t="s">
        <v>330</v>
      </c>
      <c r="M10" s="584" t="s">
        <v>331</v>
      </c>
      <c r="N10" s="589" t="s">
        <v>330</v>
      </c>
      <c r="O10" s="589" t="s">
        <v>331</v>
      </c>
      <c r="P10" s="589" t="s">
        <v>330</v>
      </c>
      <c r="Q10" s="589" t="s">
        <v>331</v>
      </c>
      <c r="R10" s="589" t="s">
        <v>330</v>
      </c>
      <c r="S10" s="589" t="s">
        <v>331</v>
      </c>
      <c r="T10" s="584" t="s">
        <v>330</v>
      </c>
      <c r="U10" s="584" t="s">
        <v>331</v>
      </c>
      <c r="V10" s="1182"/>
      <c r="W10" s="1179"/>
      <c r="X10" s="584" t="s">
        <v>330</v>
      </c>
      <c r="Y10" s="584" t="s">
        <v>331</v>
      </c>
      <c r="Z10" s="584" t="s">
        <v>332</v>
      </c>
      <c r="AA10" s="589" t="s">
        <v>331</v>
      </c>
      <c r="AB10" s="584" t="s">
        <v>332</v>
      </c>
      <c r="AC10" s="589" t="s">
        <v>331</v>
      </c>
      <c r="AD10" s="584" t="s">
        <v>332</v>
      </c>
      <c r="AE10" s="589" t="s">
        <v>331</v>
      </c>
      <c r="AF10" s="584" t="s">
        <v>330</v>
      </c>
      <c r="AG10" s="584" t="s">
        <v>331</v>
      </c>
      <c r="AH10" s="589" t="s">
        <v>330</v>
      </c>
      <c r="AI10" s="589" t="s">
        <v>331</v>
      </c>
      <c r="AJ10" s="589" t="s">
        <v>330</v>
      </c>
      <c r="AK10" s="589" t="s">
        <v>331</v>
      </c>
      <c r="AL10" s="1182"/>
    </row>
    <row r="11" spans="1:38" s="191" customFormat="1" ht="17.25" customHeight="1">
      <c r="A11" s="1180"/>
      <c r="B11" s="590" t="s">
        <v>13</v>
      </c>
      <c r="C11" s="587" t="s">
        <v>14</v>
      </c>
      <c r="D11" s="587" t="s">
        <v>13</v>
      </c>
      <c r="E11" s="587" t="s">
        <v>14</v>
      </c>
      <c r="F11" s="587" t="s">
        <v>13</v>
      </c>
      <c r="G11" s="587" t="s">
        <v>14</v>
      </c>
      <c r="H11" s="587" t="s">
        <v>13</v>
      </c>
      <c r="I11" s="591" t="s">
        <v>14</v>
      </c>
      <c r="J11" s="587" t="s">
        <v>13</v>
      </c>
      <c r="K11" s="587" t="s">
        <v>14</v>
      </c>
      <c r="L11" s="587" t="s">
        <v>13</v>
      </c>
      <c r="M11" s="587" t="s">
        <v>14</v>
      </c>
      <c r="N11" s="591" t="s">
        <v>13</v>
      </c>
      <c r="O11" s="591" t="s">
        <v>14</v>
      </c>
      <c r="P11" s="591" t="s">
        <v>13</v>
      </c>
      <c r="Q11" s="591" t="s">
        <v>14</v>
      </c>
      <c r="R11" s="591" t="s">
        <v>13</v>
      </c>
      <c r="S11" s="591" t="s">
        <v>14</v>
      </c>
      <c r="T11" s="587" t="s">
        <v>13</v>
      </c>
      <c r="U11" s="587" t="s">
        <v>14</v>
      </c>
      <c r="V11" s="1183"/>
      <c r="W11" s="1180"/>
      <c r="X11" s="587" t="s">
        <v>13</v>
      </c>
      <c r="Y11" s="587" t="s">
        <v>14</v>
      </c>
      <c r="Z11" s="587" t="s">
        <v>13</v>
      </c>
      <c r="AA11" s="591" t="s">
        <v>14</v>
      </c>
      <c r="AB11" s="587" t="s">
        <v>13</v>
      </c>
      <c r="AC11" s="591" t="s">
        <v>14</v>
      </c>
      <c r="AD11" s="587" t="s">
        <v>13</v>
      </c>
      <c r="AE11" s="591" t="s">
        <v>14</v>
      </c>
      <c r="AF11" s="587" t="s">
        <v>13</v>
      </c>
      <c r="AG11" s="587" t="s">
        <v>14</v>
      </c>
      <c r="AH11" s="591" t="s">
        <v>13</v>
      </c>
      <c r="AI11" s="591" t="s">
        <v>14</v>
      </c>
      <c r="AJ11" s="591" t="s">
        <v>13</v>
      </c>
      <c r="AK11" s="591" t="s">
        <v>14</v>
      </c>
      <c r="AL11" s="1183"/>
    </row>
    <row r="12" spans="1:38" s="191" customFormat="1" ht="20.25" customHeight="1" hidden="1">
      <c r="A12" s="592" t="s">
        <v>161</v>
      </c>
      <c r="B12" s="583">
        <v>49</v>
      </c>
      <c r="C12" s="583">
        <v>38852</v>
      </c>
      <c r="D12" s="583">
        <f>SUM(F12,H12,J12)</f>
        <v>1</v>
      </c>
      <c r="E12" s="583">
        <f>SUM(G12,I12,K12)</f>
        <v>36610</v>
      </c>
      <c r="F12" s="583">
        <v>1</v>
      </c>
      <c r="G12" s="583">
        <v>36610</v>
      </c>
      <c r="H12" s="583" t="s">
        <v>162</v>
      </c>
      <c r="I12" s="583" t="s">
        <v>162</v>
      </c>
      <c r="J12" s="583" t="s">
        <v>162</v>
      </c>
      <c r="K12" s="583" t="s">
        <v>162</v>
      </c>
      <c r="L12" s="593">
        <v>48</v>
      </c>
      <c r="M12" s="593">
        <v>2242</v>
      </c>
      <c r="N12" s="593">
        <v>33</v>
      </c>
      <c r="O12" s="593">
        <v>84</v>
      </c>
      <c r="P12" s="593">
        <v>33</v>
      </c>
      <c r="Q12" s="593">
        <v>84</v>
      </c>
      <c r="R12" s="583" t="s">
        <v>162</v>
      </c>
      <c r="S12" s="594" t="s">
        <v>162</v>
      </c>
      <c r="T12" s="593">
        <v>12</v>
      </c>
      <c r="U12" s="593">
        <v>826</v>
      </c>
      <c r="V12" s="595" t="s">
        <v>161</v>
      </c>
      <c r="W12" s="592" t="s">
        <v>161</v>
      </c>
      <c r="X12" s="593">
        <v>3</v>
      </c>
      <c r="Y12" s="593">
        <v>1332</v>
      </c>
      <c r="Z12" s="583" t="s">
        <v>162</v>
      </c>
      <c r="AA12" s="583" t="s">
        <v>162</v>
      </c>
      <c r="AB12" s="583" t="s">
        <v>162</v>
      </c>
      <c r="AC12" s="583" t="s">
        <v>162</v>
      </c>
      <c r="AD12" s="583" t="s">
        <v>162</v>
      </c>
      <c r="AE12" s="583" t="s">
        <v>162</v>
      </c>
      <c r="AF12" s="583" t="s">
        <v>162</v>
      </c>
      <c r="AG12" s="583" t="s">
        <v>162</v>
      </c>
      <c r="AH12" s="593" t="s">
        <v>162</v>
      </c>
      <c r="AI12" s="593" t="s">
        <v>162</v>
      </c>
      <c r="AJ12" s="593" t="s">
        <v>162</v>
      </c>
      <c r="AK12" s="593" t="s">
        <v>162</v>
      </c>
      <c r="AL12" s="596" t="s">
        <v>161</v>
      </c>
    </row>
    <row r="13" spans="1:38" s="191" customFormat="1" ht="20.25" customHeight="1" hidden="1">
      <c r="A13" s="592" t="s">
        <v>163</v>
      </c>
      <c r="B13" s="583" t="e">
        <f>SUM(D13,L13,AJ13)</f>
        <v>#REF!</v>
      </c>
      <c r="C13" s="583" t="e">
        <f>SUM(E13,M13,AK13)</f>
        <v>#REF!</v>
      </c>
      <c r="D13" s="583">
        <f>SUM(F13,H13,J13)</f>
        <v>1</v>
      </c>
      <c r="E13" s="583">
        <f>SUM(G13,I13,K13)</f>
        <v>36610</v>
      </c>
      <c r="F13" s="583">
        <v>1</v>
      </c>
      <c r="G13" s="583">
        <v>36610</v>
      </c>
      <c r="H13" s="583" t="s">
        <v>162</v>
      </c>
      <c r="I13" s="583" t="s">
        <v>162</v>
      </c>
      <c r="J13" s="583" t="s">
        <v>162</v>
      </c>
      <c r="K13" s="583" t="s">
        <v>162</v>
      </c>
      <c r="L13" s="593" t="e">
        <f>SUM(P13,R13,#REF!,X13,AD13,AF13,AH13)</f>
        <v>#REF!</v>
      </c>
      <c r="M13" s="593" t="e">
        <f>SUM(Q13,S13,#REF!,Y13,AE13,AG13,AI13)</f>
        <v>#REF!</v>
      </c>
      <c r="N13" s="593">
        <v>34</v>
      </c>
      <c r="O13" s="593">
        <v>87</v>
      </c>
      <c r="P13" s="593">
        <v>34</v>
      </c>
      <c r="Q13" s="593">
        <v>87</v>
      </c>
      <c r="R13" s="583" t="s">
        <v>162</v>
      </c>
      <c r="S13" s="594" t="s">
        <v>162</v>
      </c>
      <c r="T13" s="593">
        <v>12</v>
      </c>
      <c r="U13" s="593">
        <v>822</v>
      </c>
      <c r="V13" s="595" t="s">
        <v>163</v>
      </c>
      <c r="W13" s="592" t="s">
        <v>163</v>
      </c>
      <c r="X13" s="593">
        <v>3</v>
      </c>
      <c r="Y13" s="593">
        <v>1332</v>
      </c>
      <c r="Z13" s="583" t="s">
        <v>162</v>
      </c>
      <c r="AA13" s="583" t="s">
        <v>162</v>
      </c>
      <c r="AB13" s="583" t="s">
        <v>162</v>
      </c>
      <c r="AC13" s="583" t="s">
        <v>162</v>
      </c>
      <c r="AD13" s="583" t="s">
        <v>162</v>
      </c>
      <c r="AE13" s="583" t="s">
        <v>162</v>
      </c>
      <c r="AF13" s="583" t="s">
        <v>162</v>
      </c>
      <c r="AG13" s="583" t="s">
        <v>162</v>
      </c>
      <c r="AH13" s="593" t="s">
        <v>162</v>
      </c>
      <c r="AI13" s="593" t="s">
        <v>162</v>
      </c>
      <c r="AJ13" s="593" t="s">
        <v>162</v>
      </c>
      <c r="AK13" s="593" t="s">
        <v>162</v>
      </c>
      <c r="AL13" s="596" t="s">
        <v>163</v>
      </c>
    </row>
    <row r="14" spans="1:38" s="191" customFormat="1" ht="20.25" customHeight="1">
      <c r="A14" s="592">
        <v>2016</v>
      </c>
      <c r="B14" s="583">
        <v>68</v>
      </c>
      <c r="C14" s="583">
        <v>21415</v>
      </c>
      <c r="D14" s="583">
        <v>1</v>
      </c>
      <c r="E14" s="583">
        <v>20366</v>
      </c>
      <c r="F14" s="597">
        <v>1</v>
      </c>
      <c r="G14" s="597">
        <v>20366</v>
      </c>
      <c r="H14" s="583">
        <v>0</v>
      </c>
      <c r="I14" s="583">
        <v>0</v>
      </c>
      <c r="J14" s="583">
        <v>0</v>
      </c>
      <c r="K14" s="583">
        <v>0</v>
      </c>
      <c r="L14" s="593">
        <v>67</v>
      </c>
      <c r="M14" s="593">
        <v>1049</v>
      </c>
      <c r="N14" s="593">
        <v>0</v>
      </c>
      <c r="O14" s="593">
        <v>0</v>
      </c>
      <c r="P14" s="593">
        <v>34</v>
      </c>
      <c r="Q14" s="593">
        <v>76</v>
      </c>
      <c r="R14" s="583">
        <v>16</v>
      </c>
      <c r="S14" s="583">
        <v>29</v>
      </c>
      <c r="T14" s="1147">
        <v>16</v>
      </c>
      <c r="U14" s="593">
        <v>930</v>
      </c>
      <c r="V14" s="596">
        <v>2016</v>
      </c>
      <c r="W14" s="592">
        <v>2016</v>
      </c>
      <c r="X14" s="593">
        <v>0</v>
      </c>
      <c r="Y14" s="593">
        <v>0</v>
      </c>
      <c r="Z14" s="583">
        <v>0</v>
      </c>
      <c r="AA14" s="583">
        <v>0</v>
      </c>
      <c r="AB14" s="583">
        <v>0</v>
      </c>
      <c r="AC14" s="583">
        <v>0</v>
      </c>
      <c r="AD14" s="583">
        <v>0</v>
      </c>
      <c r="AE14" s="583">
        <v>0</v>
      </c>
      <c r="AF14" s="583">
        <v>0</v>
      </c>
      <c r="AG14" s="583">
        <v>0</v>
      </c>
      <c r="AH14" s="593">
        <v>1</v>
      </c>
      <c r="AI14" s="593">
        <v>14</v>
      </c>
      <c r="AJ14" s="583">
        <v>0</v>
      </c>
      <c r="AK14" s="583">
        <v>0</v>
      </c>
      <c r="AL14" s="596">
        <v>2016</v>
      </c>
    </row>
    <row r="15" spans="1:38" s="191" customFormat="1" ht="20.25" customHeight="1">
      <c r="A15" s="592">
        <v>2017</v>
      </c>
      <c r="B15" s="583">
        <v>66</v>
      </c>
      <c r="C15" s="583">
        <v>37661</v>
      </c>
      <c r="D15" s="583">
        <v>1</v>
      </c>
      <c r="E15" s="583">
        <v>36610</v>
      </c>
      <c r="F15" s="597">
        <v>1</v>
      </c>
      <c r="G15" s="597">
        <v>36610</v>
      </c>
      <c r="H15" s="583">
        <v>0</v>
      </c>
      <c r="I15" s="583">
        <v>0</v>
      </c>
      <c r="J15" s="583">
        <v>0</v>
      </c>
      <c r="K15" s="583">
        <v>0</v>
      </c>
      <c r="L15" s="593">
        <v>65</v>
      </c>
      <c r="M15" s="593">
        <v>1051</v>
      </c>
      <c r="N15" s="593">
        <v>0</v>
      </c>
      <c r="O15" s="593">
        <v>0</v>
      </c>
      <c r="P15" s="593">
        <v>32</v>
      </c>
      <c r="Q15" s="593">
        <v>70</v>
      </c>
      <c r="R15" s="583">
        <v>14</v>
      </c>
      <c r="S15" s="583">
        <v>21</v>
      </c>
      <c r="T15" s="593">
        <v>17</v>
      </c>
      <c r="U15" s="593">
        <v>939</v>
      </c>
      <c r="V15" s="596">
        <v>2017</v>
      </c>
      <c r="W15" s="592">
        <v>2017</v>
      </c>
      <c r="X15" s="593">
        <v>0</v>
      </c>
      <c r="Y15" s="593">
        <v>0</v>
      </c>
      <c r="Z15" s="583">
        <v>0</v>
      </c>
      <c r="AA15" s="583">
        <v>0</v>
      </c>
      <c r="AB15" s="583">
        <v>0</v>
      </c>
      <c r="AC15" s="583">
        <v>0</v>
      </c>
      <c r="AD15" s="583">
        <v>0</v>
      </c>
      <c r="AE15" s="583">
        <v>0</v>
      </c>
      <c r="AF15" s="583">
        <v>0</v>
      </c>
      <c r="AG15" s="583">
        <v>0</v>
      </c>
      <c r="AH15" s="593">
        <v>2</v>
      </c>
      <c r="AI15" s="593">
        <v>21</v>
      </c>
      <c r="AJ15" s="583">
        <v>0</v>
      </c>
      <c r="AK15" s="583">
        <v>0</v>
      </c>
      <c r="AL15" s="596">
        <v>2017</v>
      </c>
    </row>
    <row r="16" spans="1:38" s="191" customFormat="1" ht="20.25" customHeight="1">
      <c r="A16" s="592">
        <v>2018</v>
      </c>
      <c r="B16" s="583">
        <v>69</v>
      </c>
      <c r="C16" s="583">
        <v>21364</v>
      </c>
      <c r="D16" s="583">
        <v>1</v>
      </c>
      <c r="E16" s="583">
        <v>20366</v>
      </c>
      <c r="F16" s="597">
        <v>1</v>
      </c>
      <c r="G16" s="597">
        <v>20366</v>
      </c>
      <c r="H16" s="583">
        <v>0</v>
      </c>
      <c r="I16" s="583">
        <v>0</v>
      </c>
      <c r="J16" s="583">
        <v>0</v>
      </c>
      <c r="K16" s="583">
        <v>0</v>
      </c>
      <c r="L16" s="593">
        <v>68</v>
      </c>
      <c r="M16" s="593">
        <v>998</v>
      </c>
      <c r="N16" s="593">
        <v>0</v>
      </c>
      <c r="O16" s="593">
        <v>0</v>
      </c>
      <c r="P16" s="593">
        <v>34</v>
      </c>
      <c r="Q16" s="593">
        <v>77</v>
      </c>
      <c r="R16" s="583">
        <v>18</v>
      </c>
      <c r="S16" s="583">
        <v>21</v>
      </c>
      <c r="T16" s="593">
        <v>15</v>
      </c>
      <c r="U16" s="593">
        <v>886</v>
      </c>
      <c r="V16" s="596">
        <v>2018</v>
      </c>
      <c r="W16" s="592">
        <v>2018</v>
      </c>
      <c r="X16" s="593">
        <v>0</v>
      </c>
      <c r="Y16" s="593">
        <v>0</v>
      </c>
      <c r="Z16" s="583">
        <v>0</v>
      </c>
      <c r="AA16" s="583">
        <v>0</v>
      </c>
      <c r="AB16" s="583">
        <v>0</v>
      </c>
      <c r="AC16" s="583">
        <v>0</v>
      </c>
      <c r="AD16" s="583">
        <v>0</v>
      </c>
      <c r="AE16" s="583">
        <v>0</v>
      </c>
      <c r="AF16" s="583">
        <v>0</v>
      </c>
      <c r="AG16" s="583">
        <v>0</v>
      </c>
      <c r="AH16" s="593">
        <v>1</v>
      </c>
      <c r="AI16" s="593">
        <v>14</v>
      </c>
      <c r="AJ16" s="583">
        <v>0</v>
      </c>
      <c r="AK16" s="583">
        <v>0</v>
      </c>
      <c r="AL16" s="596">
        <v>2018</v>
      </c>
    </row>
    <row r="17" spans="1:38" s="191" customFormat="1" ht="20.25" customHeight="1">
      <c r="A17" s="592">
        <v>2019</v>
      </c>
      <c r="B17" s="583">
        <v>55</v>
      </c>
      <c r="C17" s="583">
        <v>20979</v>
      </c>
      <c r="D17" s="583">
        <v>1</v>
      </c>
      <c r="E17" s="583">
        <v>20366</v>
      </c>
      <c r="F17" s="597">
        <v>1</v>
      </c>
      <c r="G17" s="597">
        <v>20366</v>
      </c>
      <c r="H17" s="583">
        <v>0</v>
      </c>
      <c r="I17" s="583">
        <v>0</v>
      </c>
      <c r="J17" s="583">
        <v>0</v>
      </c>
      <c r="K17" s="583">
        <v>0</v>
      </c>
      <c r="L17" s="593">
        <v>54</v>
      </c>
      <c r="M17" s="593">
        <v>613</v>
      </c>
      <c r="N17" s="593">
        <v>0</v>
      </c>
      <c r="O17" s="593">
        <v>0</v>
      </c>
      <c r="P17" s="593">
        <v>25</v>
      </c>
      <c r="Q17" s="593">
        <v>57</v>
      </c>
      <c r="R17" s="583">
        <v>17</v>
      </c>
      <c r="S17" s="583">
        <v>14</v>
      </c>
      <c r="T17" s="593">
        <v>11</v>
      </c>
      <c r="U17" s="593">
        <v>528</v>
      </c>
      <c r="V17" s="596">
        <v>2019</v>
      </c>
      <c r="W17" s="592">
        <v>2019</v>
      </c>
      <c r="X17" s="593">
        <v>0</v>
      </c>
      <c r="Y17" s="593">
        <v>0</v>
      </c>
      <c r="Z17" s="583">
        <v>0</v>
      </c>
      <c r="AA17" s="583">
        <v>0</v>
      </c>
      <c r="AB17" s="583">
        <v>0</v>
      </c>
      <c r="AC17" s="583">
        <v>0</v>
      </c>
      <c r="AD17" s="583">
        <v>0</v>
      </c>
      <c r="AE17" s="583">
        <v>0</v>
      </c>
      <c r="AF17" s="583">
        <v>0</v>
      </c>
      <c r="AG17" s="583">
        <v>0</v>
      </c>
      <c r="AH17" s="593">
        <v>1</v>
      </c>
      <c r="AI17" s="593">
        <v>14</v>
      </c>
      <c r="AJ17" s="583">
        <v>0</v>
      </c>
      <c r="AK17" s="583">
        <v>0</v>
      </c>
      <c r="AL17" s="596">
        <v>2019</v>
      </c>
    </row>
    <row r="18" spans="1:38" s="719" customFormat="1" ht="20.25" customHeight="1">
      <c r="A18" s="598">
        <v>2020</v>
      </c>
      <c r="B18" s="599">
        <f>SUM(D18,L18,AJ18)</f>
        <v>56</v>
      </c>
      <c r="C18" s="599">
        <f>SUM(E18,M18,AK18)</f>
        <v>20982</v>
      </c>
      <c r="D18" s="599">
        <f>SUM(F18,H18,J18)</f>
        <v>1</v>
      </c>
      <c r="E18" s="599">
        <f>SUM(G18,I18,K18)</f>
        <v>20366</v>
      </c>
      <c r="F18" s="600">
        <v>1</v>
      </c>
      <c r="G18" s="600">
        <v>20366</v>
      </c>
      <c r="H18" s="583">
        <v>0</v>
      </c>
      <c r="I18" s="583">
        <v>0</v>
      </c>
      <c r="J18" s="583">
        <v>0</v>
      </c>
      <c r="K18" s="583">
        <v>0</v>
      </c>
      <c r="L18" s="601">
        <f>SUM(P18,R18,T18,X18,,AB18,AD18,AF18,AH18)</f>
        <v>55</v>
      </c>
      <c r="M18" s="601">
        <f>SUM(Q18,S18,U18,Y18,,AC18,AE18,AG18,AI18)</f>
        <v>616</v>
      </c>
      <c r="N18" s="593">
        <v>0</v>
      </c>
      <c r="O18" s="593">
        <v>0</v>
      </c>
      <c r="P18" s="601">
        <v>26</v>
      </c>
      <c r="Q18" s="601">
        <v>60</v>
      </c>
      <c r="R18" s="601">
        <v>17</v>
      </c>
      <c r="S18" s="601">
        <v>14</v>
      </c>
      <c r="T18" s="601">
        <v>11</v>
      </c>
      <c r="U18" s="601">
        <v>528</v>
      </c>
      <c r="V18" s="602">
        <v>2020</v>
      </c>
      <c r="W18" s="598">
        <v>2020</v>
      </c>
      <c r="X18" s="593">
        <v>0</v>
      </c>
      <c r="Y18" s="593">
        <v>0</v>
      </c>
      <c r="Z18" s="583">
        <v>0</v>
      </c>
      <c r="AA18" s="583">
        <v>0</v>
      </c>
      <c r="AB18" s="583">
        <v>0</v>
      </c>
      <c r="AC18" s="583">
        <v>0</v>
      </c>
      <c r="AD18" s="583">
        <v>0</v>
      </c>
      <c r="AE18" s="583">
        <v>0</v>
      </c>
      <c r="AF18" s="583">
        <v>0</v>
      </c>
      <c r="AG18" s="583">
        <v>0</v>
      </c>
      <c r="AH18" s="601">
        <v>1</v>
      </c>
      <c r="AI18" s="601">
        <v>14</v>
      </c>
      <c r="AJ18" s="583">
        <v>0</v>
      </c>
      <c r="AK18" s="583">
        <v>0</v>
      </c>
      <c r="AL18" s="602">
        <v>2020</v>
      </c>
    </row>
    <row r="19" spans="1:38" s="191" customFormat="1" ht="19.5" customHeight="1" hidden="1">
      <c r="A19" s="192"/>
      <c r="B19" s="194"/>
      <c r="C19" s="194"/>
      <c r="D19" s="223"/>
      <c r="E19" s="223"/>
      <c r="F19" s="126"/>
      <c r="G19" s="126"/>
      <c r="H19" s="126"/>
      <c r="I19" s="224"/>
      <c r="J19" s="126"/>
      <c r="K19" s="126"/>
      <c r="L19" s="194"/>
      <c r="M19" s="194"/>
      <c r="N19" s="194"/>
      <c r="O19" s="194"/>
      <c r="P19" s="194"/>
      <c r="Q19" s="194"/>
      <c r="R19" s="194"/>
      <c r="S19" s="194"/>
      <c r="T19" s="194"/>
      <c r="U19" s="194"/>
      <c r="V19" s="195"/>
      <c r="W19" s="192"/>
      <c r="X19" s="194"/>
      <c r="Y19" s="194"/>
      <c r="Z19" s="194"/>
      <c r="AA19" s="196"/>
      <c r="AB19" s="194"/>
      <c r="AC19" s="196"/>
      <c r="AD19" s="193">
        <v>0</v>
      </c>
      <c r="AE19" s="193">
        <v>0</v>
      </c>
      <c r="AF19" s="197"/>
      <c r="AG19" s="197"/>
      <c r="AH19" s="194"/>
      <c r="AI19" s="194"/>
      <c r="AJ19" s="194"/>
      <c r="AK19" s="194"/>
      <c r="AL19" s="195"/>
    </row>
    <row r="20" spans="1:38" s="191" customFormat="1" ht="19.5" customHeight="1" hidden="1">
      <c r="A20" s="192"/>
      <c r="B20" s="194"/>
      <c r="C20" s="194"/>
      <c r="D20" s="223"/>
      <c r="E20" s="223"/>
      <c r="F20" s="126"/>
      <c r="G20" s="126"/>
      <c r="H20" s="126"/>
      <c r="I20" s="224"/>
      <c r="J20" s="126"/>
      <c r="K20" s="126"/>
      <c r="L20" s="194"/>
      <c r="M20" s="194"/>
      <c r="N20" s="194"/>
      <c r="O20" s="194"/>
      <c r="P20" s="194"/>
      <c r="Q20" s="194"/>
      <c r="R20" s="194"/>
      <c r="S20" s="194"/>
      <c r="T20" s="194"/>
      <c r="U20" s="194"/>
      <c r="V20" s="195"/>
      <c r="W20" s="192"/>
      <c r="X20" s="194"/>
      <c r="Y20" s="194"/>
      <c r="Z20" s="197"/>
      <c r="AA20" s="198"/>
      <c r="AB20" s="197"/>
      <c r="AC20" s="198"/>
      <c r="AD20" s="193">
        <v>0</v>
      </c>
      <c r="AE20" s="193">
        <v>0</v>
      </c>
      <c r="AF20" s="197"/>
      <c r="AG20" s="197"/>
      <c r="AH20" s="194"/>
      <c r="AI20" s="194"/>
      <c r="AJ20" s="194"/>
      <c r="AK20" s="194"/>
      <c r="AL20" s="195"/>
    </row>
    <row r="21" spans="1:38" s="191" customFormat="1" ht="19.5" customHeight="1" hidden="1">
      <c r="A21" s="192"/>
      <c r="B21" s="194"/>
      <c r="C21" s="194"/>
      <c r="D21" s="223"/>
      <c r="E21" s="223"/>
      <c r="F21" s="126"/>
      <c r="G21" s="225"/>
      <c r="H21" s="126"/>
      <c r="I21" s="224"/>
      <c r="J21" s="126"/>
      <c r="K21" s="126"/>
      <c r="L21" s="194"/>
      <c r="M21" s="194"/>
      <c r="N21" s="194"/>
      <c r="O21" s="194"/>
      <c r="P21" s="194"/>
      <c r="Q21" s="194"/>
      <c r="R21" s="194"/>
      <c r="S21" s="194"/>
      <c r="T21" s="194"/>
      <c r="U21" s="194"/>
      <c r="V21" s="195"/>
      <c r="W21" s="192"/>
      <c r="X21" s="194"/>
      <c r="Y21" s="194"/>
      <c r="Z21" s="197"/>
      <c r="AA21" s="198"/>
      <c r="AB21" s="197"/>
      <c r="AC21" s="198"/>
      <c r="AD21" s="193">
        <v>0</v>
      </c>
      <c r="AE21" s="193">
        <v>0</v>
      </c>
      <c r="AF21" s="197"/>
      <c r="AG21" s="197"/>
      <c r="AH21" s="194"/>
      <c r="AI21" s="194"/>
      <c r="AJ21" s="194"/>
      <c r="AK21" s="194"/>
      <c r="AL21" s="195"/>
    </row>
    <row r="22" spans="1:38" s="191" customFormat="1" ht="19.5" customHeight="1" hidden="1">
      <c r="A22" s="192"/>
      <c r="B22" s="194"/>
      <c r="C22" s="194"/>
      <c r="D22" s="223"/>
      <c r="E22" s="223"/>
      <c r="F22" s="126"/>
      <c r="G22" s="226"/>
      <c r="H22" s="126"/>
      <c r="I22" s="224"/>
      <c r="J22" s="126"/>
      <c r="K22" s="126"/>
      <c r="L22" s="194"/>
      <c r="M22" s="194"/>
      <c r="N22" s="194"/>
      <c r="O22" s="194"/>
      <c r="P22" s="194"/>
      <c r="Q22" s="194"/>
      <c r="R22" s="194"/>
      <c r="S22" s="194"/>
      <c r="T22" s="194"/>
      <c r="U22" s="194"/>
      <c r="V22" s="195"/>
      <c r="W22" s="192"/>
      <c r="X22" s="194"/>
      <c r="Y22" s="194"/>
      <c r="Z22" s="197"/>
      <c r="AA22" s="198"/>
      <c r="AB22" s="197"/>
      <c r="AC22" s="198"/>
      <c r="AD22" s="193">
        <v>0</v>
      </c>
      <c r="AE22" s="193">
        <v>0</v>
      </c>
      <c r="AF22" s="197"/>
      <c r="AG22" s="197"/>
      <c r="AH22" s="194"/>
      <c r="AI22" s="194"/>
      <c r="AJ22" s="194"/>
      <c r="AK22" s="194"/>
      <c r="AL22" s="195"/>
    </row>
    <row r="23" spans="1:38" s="191" customFormat="1" ht="19.5" customHeight="1" hidden="1">
      <c r="A23" s="192"/>
      <c r="B23" s="194"/>
      <c r="C23" s="194"/>
      <c r="D23" s="223"/>
      <c r="E23" s="223"/>
      <c r="F23" s="126"/>
      <c r="G23" s="226"/>
      <c r="H23" s="126"/>
      <c r="I23" s="224"/>
      <c r="J23" s="126"/>
      <c r="K23" s="126"/>
      <c r="L23" s="194"/>
      <c r="M23" s="194"/>
      <c r="N23" s="194"/>
      <c r="O23" s="194"/>
      <c r="P23" s="194"/>
      <c r="Q23" s="194"/>
      <c r="R23" s="194"/>
      <c r="S23" s="194"/>
      <c r="T23" s="194"/>
      <c r="U23" s="194"/>
      <c r="V23" s="195"/>
      <c r="W23" s="192"/>
      <c r="X23" s="194"/>
      <c r="Y23" s="194"/>
      <c r="Z23" s="197"/>
      <c r="AA23" s="198"/>
      <c r="AB23" s="197"/>
      <c r="AC23" s="198"/>
      <c r="AD23" s="193">
        <v>0</v>
      </c>
      <c r="AE23" s="193">
        <v>0</v>
      </c>
      <c r="AF23" s="197"/>
      <c r="AG23" s="197"/>
      <c r="AH23" s="194"/>
      <c r="AI23" s="194"/>
      <c r="AJ23" s="194"/>
      <c r="AK23" s="194"/>
      <c r="AL23" s="195"/>
    </row>
    <row r="24" spans="1:38" s="191" customFormat="1" ht="19.5" customHeight="1" hidden="1">
      <c r="A24" s="192"/>
      <c r="B24" s="194"/>
      <c r="C24" s="194"/>
      <c r="D24" s="223"/>
      <c r="E24" s="223"/>
      <c r="F24" s="126"/>
      <c r="G24" s="126"/>
      <c r="H24" s="126"/>
      <c r="I24" s="224"/>
      <c r="J24" s="126"/>
      <c r="K24" s="126"/>
      <c r="L24" s="194"/>
      <c r="M24" s="194"/>
      <c r="N24" s="194"/>
      <c r="O24" s="194"/>
      <c r="P24" s="194"/>
      <c r="Q24" s="194"/>
      <c r="R24" s="194"/>
      <c r="S24" s="194"/>
      <c r="T24" s="194"/>
      <c r="U24" s="194"/>
      <c r="V24" s="195"/>
      <c r="W24" s="192"/>
      <c r="X24" s="194"/>
      <c r="Y24" s="194"/>
      <c r="Z24" s="194"/>
      <c r="AA24" s="196"/>
      <c r="AB24" s="194"/>
      <c r="AC24" s="196"/>
      <c r="AD24" s="193">
        <v>0</v>
      </c>
      <c r="AE24" s="193">
        <v>0</v>
      </c>
      <c r="AF24" s="197"/>
      <c r="AG24" s="197"/>
      <c r="AH24" s="194"/>
      <c r="AI24" s="194"/>
      <c r="AJ24" s="194"/>
      <c r="AK24" s="194"/>
      <c r="AL24" s="195"/>
    </row>
    <row r="25" spans="1:38" s="191" customFormat="1" ht="19.5" customHeight="1" hidden="1">
      <c r="A25" s="192"/>
      <c r="B25" s="194"/>
      <c r="C25" s="194"/>
      <c r="D25" s="223"/>
      <c r="E25" s="223"/>
      <c r="F25" s="126"/>
      <c r="G25" s="126"/>
      <c r="H25" s="126"/>
      <c r="I25" s="224"/>
      <c r="J25" s="126"/>
      <c r="K25" s="126"/>
      <c r="L25" s="194"/>
      <c r="M25" s="194"/>
      <c r="N25" s="194"/>
      <c r="O25" s="194"/>
      <c r="P25" s="194"/>
      <c r="Q25" s="194"/>
      <c r="R25" s="194"/>
      <c r="S25" s="194"/>
      <c r="T25" s="194"/>
      <c r="U25" s="194"/>
      <c r="V25" s="195"/>
      <c r="W25" s="192"/>
      <c r="X25" s="194"/>
      <c r="Y25" s="194"/>
      <c r="Z25" s="194"/>
      <c r="AA25" s="196"/>
      <c r="AB25" s="194"/>
      <c r="AC25" s="196"/>
      <c r="AD25" s="193">
        <v>0</v>
      </c>
      <c r="AE25" s="193">
        <v>0</v>
      </c>
      <c r="AF25" s="197"/>
      <c r="AG25" s="197"/>
      <c r="AH25" s="194"/>
      <c r="AI25" s="194"/>
      <c r="AJ25" s="194"/>
      <c r="AK25" s="194"/>
      <c r="AL25" s="195"/>
    </row>
    <row r="26" spans="1:38" s="191" customFormat="1" ht="19.5" customHeight="1" hidden="1">
      <c r="A26" s="192"/>
      <c r="B26" s="194"/>
      <c r="C26" s="194"/>
      <c r="D26" s="223"/>
      <c r="E26" s="223"/>
      <c r="F26" s="126"/>
      <c r="G26" s="126"/>
      <c r="H26" s="126"/>
      <c r="I26" s="224"/>
      <c r="J26" s="126"/>
      <c r="K26" s="126"/>
      <c r="L26" s="194"/>
      <c r="M26" s="194"/>
      <c r="N26" s="194"/>
      <c r="O26" s="194"/>
      <c r="P26" s="194"/>
      <c r="Q26" s="194"/>
      <c r="R26" s="194"/>
      <c r="S26" s="194"/>
      <c r="T26" s="194"/>
      <c r="U26" s="194"/>
      <c r="V26" s="195"/>
      <c r="W26" s="192"/>
      <c r="X26" s="194"/>
      <c r="Y26" s="194"/>
      <c r="Z26" s="197"/>
      <c r="AA26" s="198"/>
      <c r="AB26" s="197"/>
      <c r="AC26" s="198"/>
      <c r="AD26" s="193">
        <v>0</v>
      </c>
      <c r="AE26" s="193">
        <v>0</v>
      </c>
      <c r="AF26" s="197"/>
      <c r="AG26" s="197"/>
      <c r="AH26" s="194"/>
      <c r="AI26" s="194"/>
      <c r="AJ26" s="194"/>
      <c r="AK26" s="194"/>
      <c r="AL26" s="195"/>
    </row>
    <row r="27" spans="1:38" s="191" customFormat="1" ht="19.5" customHeight="1" hidden="1">
      <c r="A27" s="192"/>
      <c r="B27" s="194"/>
      <c r="C27" s="194"/>
      <c r="D27" s="223"/>
      <c r="E27" s="223"/>
      <c r="F27" s="126"/>
      <c r="G27" s="126"/>
      <c r="H27" s="126"/>
      <c r="I27" s="224"/>
      <c r="J27" s="126"/>
      <c r="K27" s="126"/>
      <c r="L27" s="194"/>
      <c r="M27" s="194"/>
      <c r="N27" s="194"/>
      <c r="O27" s="194"/>
      <c r="P27" s="194"/>
      <c r="Q27" s="194"/>
      <c r="R27" s="194"/>
      <c r="S27" s="194"/>
      <c r="T27" s="194"/>
      <c r="U27" s="194"/>
      <c r="V27" s="195"/>
      <c r="W27" s="192"/>
      <c r="X27" s="194"/>
      <c r="Y27" s="194"/>
      <c r="Z27" s="197"/>
      <c r="AA27" s="198"/>
      <c r="AB27" s="197"/>
      <c r="AC27" s="198"/>
      <c r="AD27" s="193">
        <v>0</v>
      </c>
      <c r="AE27" s="193">
        <v>0</v>
      </c>
      <c r="AF27" s="194"/>
      <c r="AG27" s="194"/>
      <c r="AH27" s="194"/>
      <c r="AI27" s="194"/>
      <c r="AJ27" s="194"/>
      <c r="AK27" s="194"/>
      <c r="AL27" s="195"/>
    </row>
    <row r="28" spans="1:38" s="191" customFormat="1" ht="19.5" customHeight="1" hidden="1">
      <c r="A28" s="192"/>
      <c r="B28" s="194"/>
      <c r="C28" s="194"/>
      <c r="D28" s="223"/>
      <c r="E28" s="223"/>
      <c r="F28" s="126"/>
      <c r="G28" s="126"/>
      <c r="H28" s="126"/>
      <c r="I28" s="224"/>
      <c r="J28" s="126"/>
      <c r="K28" s="126"/>
      <c r="L28" s="194"/>
      <c r="M28" s="194"/>
      <c r="N28" s="194"/>
      <c r="O28" s="194"/>
      <c r="P28" s="194"/>
      <c r="Q28" s="194"/>
      <c r="R28" s="194"/>
      <c r="S28" s="194"/>
      <c r="T28" s="194"/>
      <c r="U28" s="194"/>
      <c r="V28" s="195"/>
      <c r="W28" s="192"/>
      <c r="X28" s="194"/>
      <c r="Y28" s="194"/>
      <c r="Z28" s="197"/>
      <c r="AA28" s="198"/>
      <c r="AB28" s="197"/>
      <c r="AC28" s="198"/>
      <c r="AD28" s="193">
        <v>0</v>
      </c>
      <c r="AE28" s="193">
        <v>0</v>
      </c>
      <c r="AF28" s="197"/>
      <c r="AG28" s="197"/>
      <c r="AH28" s="194"/>
      <c r="AI28" s="194"/>
      <c r="AJ28" s="194"/>
      <c r="AK28" s="194"/>
      <c r="AL28" s="195"/>
    </row>
    <row r="29" spans="1:38" s="191" customFormat="1" ht="19.5" customHeight="1" hidden="1">
      <c r="A29" s="192"/>
      <c r="B29" s="194"/>
      <c r="C29" s="194"/>
      <c r="D29" s="223"/>
      <c r="E29" s="223"/>
      <c r="F29" s="126"/>
      <c r="G29" s="126"/>
      <c r="H29" s="126"/>
      <c r="I29" s="224"/>
      <c r="J29" s="126"/>
      <c r="K29" s="126"/>
      <c r="L29" s="194"/>
      <c r="M29" s="194"/>
      <c r="N29" s="194"/>
      <c r="O29" s="194"/>
      <c r="P29" s="194"/>
      <c r="Q29" s="194"/>
      <c r="R29" s="194"/>
      <c r="S29" s="194"/>
      <c r="T29" s="194"/>
      <c r="U29" s="194"/>
      <c r="V29" s="195"/>
      <c r="W29" s="192"/>
      <c r="X29" s="194"/>
      <c r="Y29" s="194"/>
      <c r="Z29" s="197"/>
      <c r="AA29" s="198"/>
      <c r="AB29" s="197"/>
      <c r="AC29" s="198"/>
      <c r="AD29" s="193">
        <v>0</v>
      </c>
      <c r="AE29" s="193">
        <v>0</v>
      </c>
      <c r="AF29" s="197"/>
      <c r="AG29" s="197"/>
      <c r="AH29" s="194"/>
      <c r="AI29" s="194"/>
      <c r="AJ29" s="194"/>
      <c r="AK29" s="194"/>
      <c r="AL29" s="195"/>
    </row>
    <row r="30" spans="1:38" s="191" customFormat="1" ht="19.5" customHeight="1" hidden="1">
      <c r="A30" s="192"/>
      <c r="B30" s="194"/>
      <c r="C30" s="194"/>
      <c r="D30" s="223"/>
      <c r="E30" s="223"/>
      <c r="F30" s="126"/>
      <c r="G30" s="126"/>
      <c r="H30" s="126"/>
      <c r="I30" s="224"/>
      <c r="J30" s="126"/>
      <c r="K30" s="126"/>
      <c r="L30" s="194"/>
      <c r="M30" s="194"/>
      <c r="N30" s="194"/>
      <c r="O30" s="194"/>
      <c r="P30" s="194"/>
      <c r="Q30" s="194"/>
      <c r="R30" s="194"/>
      <c r="S30" s="194"/>
      <c r="T30" s="194"/>
      <c r="U30" s="194"/>
      <c r="V30" s="195"/>
      <c r="W30" s="192"/>
      <c r="X30" s="194"/>
      <c r="Y30" s="194"/>
      <c r="Z30" s="197"/>
      <c r="AA30" s="198"/>
      <c r="AB30" s="197"/>
      <c r="AC30" s="198"/>
      <c r="AD30" s="193">
        <v>0</v>
      </c>
      <c r="AE30" s="193">
        <v>0</v>
      </c>
      <c r="AF30" s="197"/>
      <c r="AG30" s="197"/>
      <c r="AH30" s="194"/>
      <c r="AI30" s="194"/>
      <c r="AJ30" s="194"/>
      <c r="AK30" s="194"/>
      <c r="AL30" s="195"/>
    </row>
    <row r="31" spans="1:38" s="191" customFormat="1" ht="19.5" customHeight="1" hidden="1">
      <c r="A31" s="192"/>
      <c r="B31" s="194"/>
      <c r="C31" s="194"/>
      <c r="D31" s="223"/>
      <c r="E31" s="223"/>
      <c r="F31" s="126"/>
      <c r="G31" s="126"/>
      <c r="H31" s="126"/>
      <c r="I31" s="224"/>
      <c r="J31" s="126"/>
      <c r="K31" s="126"/>
      <c r="L31" s="194"/>
      <c r="M31" s="194"/>
      <c r="N31" s="194"/>
      <c r="O31" s="194"/>
      <c r="P31" s="194"/>
      <c r="Q31" s="194"/>
      <c r="R31" s="194"/>
      <c r="S31" s="194"/>
      <c r="T31" s="194"/>
      <c r="U31" s="194"/>
      <c r="V31" s="195"/>
      <c r="W31" s="192"/>
      <c r="X31" s="194"/>
      <c r="Y31" s="194"/>
      <c r="Z31" s="197"/>
      <c r="AA31" s="198"/>
      <c r="AB31" s="197"/>
      <c r="AC31" s="198"/>
      <c r="AD31" s="193">
        <v>0</v>
      </c>
      <c r="AE31" s="193">
        <v>0</v>
      </c>
      <c r="AF31" s="197"/>
      <c r="AG31" s="197"/>
      <c r="AH31" s="194"/>
      <c r="AI31" s="194"/>
      <c r="AJ31" s="194"/>
      <c r="AK31" s="194"/>
      <c r="AL31" s="195"/>
    </row>
    <row r="32" spans="1:38" s="191" customFormat="1" ht="19.5" customHeight="1" hidden="1">
      <c r="A32" s="192"/>
      <c r="B32" s="194"/>
      <c r="C32" s="194"/>
      <c r="D32" s="223"/>
      <c r="E32" s="223"/>
      <c r="F32" s="126"/>
      <c r="G32" s="126"/>
      <c r="H32" s="126"/>
      <c r="I32" s="224"/>
      <c r="J32" s="126"/>
      <c r="K32" s="126"/>
      <c r="L32" s="194"/>
      <c r="M32" s="194"/>
      <c r="N32" s="194"/>
      <c r="O32" s="194"/>
      <c r="P32" s="194"/>
      <c r="Q32" s="194"/>
      <c r="R32" s="194"/>
      <c r="S32" s="194"/>
      <c r="T32" s="194"/>
      <c r="U32" s="194"/>
      <c r="V32" s="195"/>
      <c r="W32" s="192"/>
      <c r="X32" s="194"/>
      <c r="Y32" s="194"/>
      <c r="Z32" s="197"/>
      <c r="AA32" s="198"/>
      <c r="AB32" s="197"/>
      <c r="AC32" s="198"/>
      <c r="AD32" s="193">
        <v>0</v>
      </c>
      <c r="AE32" s="193">
        <v>0</v>
      </c>
      <c r="AF32" s="197"/>
      <c r="AG32" s="197"/>
      <c r="AH32" s="194"/>
      <c r="AI32" s="194"/>
      <c r="AJ32" s="194"/>
      <c r="AK32" s="194"/>
      <c r="AL32" s="195"/>
    </row>
    <row r="33" spans="1:38" s="191" customFormat="1" ht="19.5" customHeight="1" hidden="1">
      <c r="A33" s="192"/>
      <c r="B33" s="194"/>
      <c r="C33" s="194"/>
      <c r="D33" s="223"/>
      <c r="E33" s="223"/>
      <c r="F33" s="126"/>
      <c r="G33" s="225"/>
      <c r="H33" s="126"/>
      <c r="I33" s="224"/>
      <c r="J33" s="126"/>
      <c r="K33" s="126"/>
      <c r="L33" s="194"/>
      <c r="M33" s="194"/>
      <c r="N33" s="194"/>
      <c r="O33" s="194"/>
      <c r="P33" s="194"/>
      <c r="Q33" s="194"/>
      <c r="R33" s="194"/>
      <c r="S33" s="194"/>
      <c r="T33" s="194"/>
      <c r="U33" s="194"/>
      <c r="V33" s="195"/>
      <c r="W33" s="192"/>
      <c r="X33" s="194"/>
      <c r="Y33" s="194"/>
      <c r="Z33" s="197"/>
      <c r="AA33" s="198"/>
      <c r="AB33" s="197"/>
      <c r="AC33" s="198"/>
      <c r="AD33" s="193">
        <v>0</v>
      </c>
      <c r="AE33" s="193">
        <v>0</v>
      </c>
      <c r="AF33" s="197"/>
      <c r="AG33" s="197"/>
      <c r="AH33" s="194"/>
      <c r="AI33" s="194"/>
      <c r="AJ33" s="194"/>
      <c r="AK33" s="194"/>
      <c r="AL33" s="195"/>
    </row>
    <row r="34" spans="1:38" s="191" customFormat="1" ht="19.5" customHeight="1" hidden="1">
      <c r="A34" s="192"/>
      <c r="B34" s="194"/>
      <c r="C34" s="194"/>
      <c r="D34" s="223"/>
      <c r="E34" s="223"/>
      <c r="F34" s="126"/>
      <c r="G34" s="126"/>
      <c r="H34" s="126"/>
      <c r="I34" s="224"/>
      <c r="J34" s="126"/>
      <c r="K34" s="126"/>
      <c r="L34" s="194"/>
      <c r="M34" s="194"/>
      <c r="N34" s="194"/>
      <c r="O34" s="194"/>
      <c r="P34" s="194"/>
      <c r="Q34" s="194"/>
      <c r="R34" s="194"/>
      <c r="S34" s="194"/>
      <c r="T34" s="194"/>
      <c r="U34" s="194"/>
      <c r="V34" s="195"/>
      <c r="W34" s="192"/>
      <c r="X34" s="194"/>
      <c r="Y34" s="194"/>
      <c r="Z34" s="197"/>
      <c r="AA34" s="198"/>
      <c r="AB34" s="197"/>
      <c r="AC34" s="198"/>
      <c r="AD34" s="193">
        <v>0</v>
      </c>
      <c r="AE34" s="193">
        <v>0</v>
      </c>
      <c r="AF34" s="197"/>
      <c r="AG34" s="197"/>
      <c r="AH34" s="194"/>
      <c r="AI34" s="194"/>
      <c r="AJ34" s="194"/>
      <c r="AK34" s="194"/>
      <c r="AL34" s="195"/>
    </row>
    <row r="35" spans="1:38" s="191" customFormat="1" ht="3.75" customHeight="1" thickBot="1">
      <c r="A35" s="321"/>
      <c r="B35" s="322"/>
      <c r="C35" s="322"/>
      <c r="D35" s="322"/>
      <c r="E35" s="322"/>
      <c r="F35" s="322"/>
      <c r="G35" s="322"/>
      <c r="H35" s="322" t="s">
        <v>208</v>
      </c>
      <c r="I35" s="323"/>
      <c r="J35" s="322"/>
      <c r="K35" s="322"/>
      <c r="L35" s="322"/>
      <c r="M35" s="322"/>
      <c r="N35" s="322"/>
      <c r="O35" s="322"/>
      <c r="P35" s="322"/>
      <c r="Q35" s="322"/>
      <c r="R35" s="322"/>
      <c r="S35" s="322"/>
      <c r="T35" s="322"/>
      <c r="U35" s="322"/>
      <c r="V35" s="324"/>
      <c r="W35" s="321"/>
      <c r="X35" s="322"/>
      <c r="Y35" s="325"/>
      <c r="Z35" s="323"/>
      <c r="AA35" s="323"/>
      <c r="AB35" s="323"/>
      <c r="AC35" s="323"/>
      <c r="AD35" s="407">
        <v>0</v>
      </c>
      <c r="AE35" s="407">
        <v>0</v>
      </c>
      <c r="AF35" s="323"/>
      <c r="AG35" s="322"/>
      <c r="AH35" s="322"/>
      <c r="AI35" s="322"/>
      <c r="AJ35" s="322"/>
      <c r="AK35" s="322"/>
      <c r="AL35" s="324"/>
    </row>
    <row r="36" spans="2:37" s="191" customFormat="1" ht="3" customHeight="1">
      <c r="B36" s="326"/>
      <c r="C36" s="326"/>
      <c r="D36" s="326"/>
      <c r="E36" s="326"/>
      <c r="F36" s="326"/>
      <c r="G36" s="326"/>
      <c r="H36" s="326"/>
      <c r="I36" s="327"/>
      <c r="J36" s="326"/>
      <c r="K36" s="326"/>
      <c r="L36" s="326"/>
      <c r="M36" s="326"/>
      <c r="N36" s="326"/>
      <c r="O36" s="326"/>
      <c r="P36" s="326"/>
      <c r="Q36" s="326"/>
      <c r="R36" s="326"/>
      <c r="S36" s="326"/>
      <c r="T36" s="326"/>
      <c r="U36" s="326"/>
      <c r="X36" s="326"/>
      <c r="Y36" s="328"/>
      <c r="Z36" s="327"/>
      <c r="AA36" s="327"/>
      <c r="AB36" s="327"/>
      <c r="AC36" s="327"/>
      <c r="AD36" s="327"/>
      <c r="AE36" s="327"/>
      <c r="AF36" s="327"/>
      <c r="AG36" s="326"/>
      <c r="AH36" s="326"/>
      <c r="AI36" s="326"/>
      <c r="AJ36" s="326"/>
      <c r="AK36" s="326"/>
    </row>
    <row r="37" spans="1:38" s="84" customFormat="1" ht="12" customHeight="1">
      <c r="A37" s="82" t="s">
        <v>626</v>
      </c>
      <c r="B37" s="82"/>
      <c r="C37" s="82"/>
      <c r="D37" s="82"/>
      <c r="E37" s="82"/>
      <c r="F37" s="83"/>
      <c r="G37" s="82"/>
      <c r="H37" s="83"/>
      <c r="I37" s="83"/>
      <c r="J37" s="958" t="s">
        <v>624</v>
      </c>
      <c r="K37" s="82"/>
      <c r="L37" s="82"/>
      <c r="M37" s="82"/>
      <c r="N37" s="958"/>
      <c r="O37" s="82"/>
      <c r="P37" s="958"/>
      <c r="Q37" s="82"/>
      <c r="R37" s="82"/>
      <c r="S37" s="82"/>
      <c r="T37" s="82"/>
      <c r="U37" s="82"/>
      <c r="V37" s="82"/>
      <c r="W37" s="82" t="s">
        <v>626</v>
      </c>
      <c r="X37" s="959"/>
      <c r="Y37" s="959"/>
      <c r="AA37" s="86"/>
      <c r="AC37" s="86"/>
      <c r="AD37" s="958" t="s">
        <v>624</v>
      </c>
      <c r="AE37" s="86"/>
      <c r="AF37" s="86"/>
      <c r="AG37" s="85"/>
      <c r="AH37" s="82"/>
      <c r="AI37" s="82"/>
      <c r="AJ37" s="82"/>
      <c r="AK37" s="82"/>
      <c r="AL37" s="82"/>
    </row>
    <row r="38" spans="1:31" s="960" customFormat="1" ht="12" customHeight="1">
      <c r="A38" s="244" t="s">
        <v>333</v>
      </c>
      <c r="B38" s="393"/>
      <c r="C38" s="393"/>
      <c r="D38" s="393"/>
      <c r="E38" s="393"/>
      <c r="F38" s="393"/>
      <c r="G38" s="393"/>
      <c r="H38" s="393"/>
      <c r="I38" s="393"/>
      <c r="J38" s="960" t="s">
        <v>625</v>
      </c>
      <c r="W38" s="244" t="s">
        <v>333</v>
      </c>
      <c r="AA38" s="961"/>
      <c r="AC38" s="961"/>
      <c r="AD38" s="960" t="s">
        <v>625</v>
      </c>
      <c r="AE38" s="961"/>
    </row>
    <row r="39" spans="1:38" s="84" customFormat="1" ht="12" customHeight="1">
      <c r="A39" s="82" t="s">
        <v>627</v>
      </c>
      <c r="B39" s="82"/>
      <c r="C39" s="82"/>
      <c r="D39" s="82"/>
      <c r="E39" s="82"/>
      <c r="F39" s="83"/>
      <c r="G39" s="82"/>
      <c r="H39" s="83"/>
      <c r="I39" s="83"/>
      <c r="J39" s="962" t="s">
        <v>310</v>
      </c>
      <c r="L39" s="82"/>
      <c r="M39" s="82"/>
      <c r="S39" s="82"/>
      <c r="T39" s="82"/>
      <c r="U39" s="82"/>
      <c r="V39" s="82"/>
      <c r="W39" s="82" t="s">
        <v>627</v>
      </c>
      <c r="X39" s="959"/>
      <c r="Y39" s="959"/>
      <c r="Z39" s="86"/>
      <c r="AA39" s="86"/>
      <c r="AB39" s="86"/>
      <c r="AC39" s="86"/>
      <c r="AD39" s="962" t="s">
        <v>310</v>
      </c>
      <c r="AE39" s="86"/>
      <c r="AF39" s="962"/>
      <c r="AG39" s="85"/>
      <c r="AI39" s="962"/>
      <c r="AL39" s="82"/>
    </row>
    <row r="40" spans="9:31" s="329" customFormat="1" ht="12.75">
      <c r="I40" s="331"/>
      <c r="W40" s="330"/>
      <c r="AA40" s="331"/>
      <c r="AC40" s="331"/>
      <c r="AE40" s="331"/>
    </row>
    <row r="41" ht="15">
      <c r="W41" s="334"/>
    </row>
    <row r="42" ht="15">
      <c r="W42" s="334"/>
    </row>
    <row r="43" ht="15">
      <c r="W43" s="334"/>
    </row>
    <row r="44" ht="15">
      <c r="W44" s="334"/>
    </row>
    <row r="45" ht="15">
      <c r="W45" s="334"/>
    </row>
    <row r="46" ht="15">
      <c r="W46" s="334"/>
    </row>
    <row r="47" ht="15">
      <c r="W47" s="334"/>
    </row>
    <row r="48" ht="15">
      <c r="W48" s="334"/>
    </row>
    <row r="49" ht="15">
      <c r="W49" s="334"/>
    </row>
  </sheetData>
  <sheetProtection/>
  <mergeCells count="39">
    <mergeCell ref="H7:I8"/>
    <mergeCell ref="B6:C9"/>
    <mergeCell ref="AD8:AE8"/>
    <mergeCell ref="D7:E8"/>
    <mergeCell ref="H9:I9"/>
    <mergeCell ref="L9:M9"/>
    <mergeCell ref="L7:M8"/>
    <mergeCell ref="D6:K6"/>
    <mergeCell ref="AB8:AC8"/>
    <mergeCell ref="N7:O8"/>
    <mergeCell ref="A3:I3"/>
    <mergeCell ref="J3:V3"/>
    <mergeCell ref="A6:A11"/>
    <mergeCell ref="F7:G8"/>
    <mergeCell ref="V6:V11"/>
    <mergeCell ref="P8:Q8"/>
    <mergeCell ref="J7:K8"/>
    <mergeCell ref="N9:O9"/>
    <mergeCell ref="P9:Q9"/>
    <mergeCell ref="R9:S9"/>
    <mergeCell ref="Z8:AA8"/>
    <mergeCell ref="W6:W11"/>
    <mergeCell ref="R8:S8"/>
    <mergeCell ref="X7:AC7"/>
    <mergeCell ref="L6:U6"/>
    <mergeCell ref="P7:U7"/>
    <mergeCell ref="X6:AI6"/>
    <mergeCell ref="AB9:AC9"/>
    <mergeCell ref="AH9:AI9"/>
    <mergeCell ref="W3:AC3"/>
    <mergeCell ref="AD3:AL3"/>
    <mergeCell ref="Z9:AA9"/>
    <mergeCell ref="AD9:AE9"/>
    <mergeCell ref="AJ8:AK8"/>
    <mergeCell ref="AL6:AL11"/>
    <mergeCell ref="AJ6:AK7"/>
    <mergeCell ref="AJ9:AK9"/>
    <mergeCell ref="AH8:AI8"/>
    <mergeCell ref="AD7:AI7"/>
  </mergeCells>
  <printOptions/>
  <pageMargins left="0.984251968503937" right="0.984251968503937" top="0.5905511811023623" bottom="0.5905511811023623" header="0" footer="0"/>
  <pageSetup horizontalDpi="600" verticalDpi="600" orientation="portrait" paperSize="9" scale="86" r:id="rId1"/>
  <colBreaks count="3" manualBreakCount="3">
    <brk id="11" max="39" man="1"/>
    <brk id="22" max="39" man="1"/>
    <brk id="29" max="41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H63"/>
  <sheetViews>
    <sheetView view="pageBreakPreview" zoomScaleSheetLayoutView="100" workbookViewId="0" topLeftCell="A1">
      <selection activeCell="E3" sqref="E3:H3"/>
    </sheetView>
  </sheetViews>
  <sheetFormatPr defaultColWidth="7.99609375" defaultRowHeight="13.5"/>
  <cols>
    <col min="1" max="1" width="11.21484375" style="23" customWidth="1"/>
    <col min="2" max="2" width="17.21484375" style="23" customWidth="1"/>
    <col min="3" max="3" width="17.4453125" style="24" customWidth="1"/>
    <col min="4" max="4" width="19.21484375" style="23" customWidth="1"/>
    <col min="5" max="5" width="17.6640625" style="24" customWidth="1"/>
    <col min="6" max="6" width="19.21484375" style="24" customWidth="1"/>
    <col min="7" max="7" width="18.3359375" style="24" customWidth="1"/>
    <col min="8" max="8" width="11.21484375" style="23" customWidth="1"/>
    <col min="9" max="10" width="0.3359375" style="24" customWidth="1"/>
    <col min="11" max="16384" width="7.99609375" style="24" customWidth="1"/>
  </cols>
  <sheetData>
    <row r="1" spans="1:8" s="999" customFormat="1" ht="11.25">
      <c r="A1" s="732" t="s">
        <v>410</v>
      </c>
      <c r="B1" s="998"/>
      <c r="D1" s="998"/>
      <c r="H1" s="1000" t="s">
        <v>0</v>
      </c>
    </row>
    <row r="2" spans="1:8" s="16" customFormat="1" ht="12">
      <c r="A2" s="15"/>
      <c r="B2" s="15"/>
      <c r="D2" s="15"/>
      <c r="H2" s="17"/>
    </row>
    <row r="3" spans="1:8" s="199" customFormat="1" ht="22.5">
      <c r="A3" s="1371" t="s">
        <v>920</v>
      </c>
      <c r="B3" s="1372"/>
      <c r="C3" s="1372"/>
      <c r="D3" s="1372"/>
      <c r="E3" s="1373" t="s">
        <v>921</v>
      </c>
      <c r="F3" s="1372"/>
      <c r="G3" s="1372"/>
      <c r="H3" s="1372"/>
    </row>
    <row r="4" spans="1:8" s="16" customFormat="1" ht="12">
      <c r="A4" s="18"/>
      <c r="B4" s="18"/>
      <c r="C4" s="19"/>
      <c r="D4" s="18"/>
      <c r="E4" s="19"/>
      <c r="F4" s="19"/>
      <c r="G4" s="19"/>
      <c r="H4" s="18"/>
    </row>
    <row r="5" spans="1:8" s="200" customFormat="1" ht="15.75" thickBot="1">
      <c r="A5" s="200" t="s">
        <v>628</v>
      </c>
      <c r="D5" s="219"/>
      <c r="H5" s="219" t="s">
        <v>629</v>
      </c>
    </row>
    <row r="6" spans="1:8" s="200" customFormat="1" ht="15" customHeight="1">
      <c r="A6" s="1374" t="s">
        <v>630</v>
      </c>
      <c r="B6" s="1377" t="s">
        <v>631</v>
      </c>
      <c r="C6" s="1377" t="s">
        <v>632</v>
      </c>
      <c r="D6" s="963" t="s">
        <v>633</v>
      </c>
      <c r="E6" s="1379"/>
      <c r="F6" s="1379"/>
      <c r="G6" s="1380"/>
      <c r="H6" s="1381" t="s">
        <v>634</v>
      </c>
    </row>
    <row r="7" spans="1:8" s="200" customFormat="1" ht="15" customHeight="1">
      <c r="A7" s="1375"/>
      <c r="B7" s="1378"/>
      <c r="C7" s="1378"/>
      <c r="D7" s="1385" t="s">
        <v>635</v>
      </c>
      <c r="E7" s="966" t="s">
        <v>636</v>
      </c>
      <c r="F7" s="966" t="s">
        <v>637</v>
      </c>
      <c r="G7" s="966" t="s">
        <v>638</v>
      </c>
      <c r="H7" s="1382"/>
    </row>
    <row r="8" spans="1:8" s="200" customFormat="1" ht="15" customHeight="1">
      <c r="A8" s="1375"/>
      <c r="B8" s="1378" t="s">
        <v>639</v>
      </c>
      <c r="C8" s="1378" t="s">
        <v>640</v>
      </c>
      <c r="D8" s="1385"/>
      <c r="E8" s="967" t="s">
        <v>641</v>
      </c>
      <c r="F8" s="965" t="s">
        <v>642</v>
      </c>
      <c r="G8" s="967"/>
      <c r="H8" s="1383"/>
    </row>
    <row r="9" spans="1:8" s="200" customFormat="1" ht="15.75" customHeight="1">
      <c r="A9" s="1376"/>
      <c r="B9" s="1386"/>
      <c r="C9" s="1386"/>
      <c r="D9" s="968"/>
      <c r="E9" s="969" t="s">
        <v>643</v>
      </c>
      <c r="F9" s="969" t="s">
        <v>644</v>
      </c>
      <c r="G9" s="969" t="s">
        <v>645</v>
      </c>
      <c r="H9" s="1384"/>
    </row>
    <row r="10" spans="1:8" s="200" customFormat="1" ht="6" customHeight="1">
      <c r="A10" s="970"/>
      <c r="B10" s="971"/>
      <c r="C10" s="971"/>
      <c r="D10" s="972"/>
      <c r="E10" s="971"/>
      <c r="F10" s="971"/>
      <c r="G10" s="973"/>
      <c r="H10" s="974"/>
    </row>
    <row r="11" spans="1:8" s="200" customFormat="1" ht="15.75" customHeight="1" hidden="1">
      <c r="A11" s="975" t="s">
        <v>646</v>
      </c>
      <c r="B11" s="976">
        <v>32</v>
      </c>
      <c r="C11" s="201">
        <v>141</v>
      </c>
      <c r="D11" s="201">
        <v>205</v>
      </c>
      <c r="E11" s="201">
        <v>137</v>
      </c>
      <c r="F11" s="201">
        <v>68</v>
      </c>
      <c r="G11" s="977">
        <v>67</v>
      </c>
      <c r="H11" s="978" t="s">
        <v>646</v>
      </c>
    </row>
    <row r="12" spans="1:8" s="200" customFormat="1" ht="15.75" customHeight="1" hidden="1">
      <c r="A12" s="975" t="s">
        <v>647</v>
      </c>
      <c r="B12" s="976">
        <v>32</v>
      </c>
      <c r="C12" s="201">
        <v>141</v>
      </c>
      <c r="D12" s="201">
        <v>205</v>
      </c>
      <c r="E12" s="201">
        <v>140</v>
      </c>
      <c r="F12" s="201">
        <v>66</v>
      </c>
      <c r="G12" s="977">
        <v>68</v>
      </c>
      <c r="H12" s="978" t="s">
        <v>648</v>
      </c>
    </row>
    <row r="13" spans="1:8" s="200" customFormat="1" ht="15.75" customHeight="1" hidden="1">
      <c r="A13" s="975">
        <v>2002</v>
      </c>
      <c r="B13" s="976">
        <v>32</v>
      </c>
      <c r="C13" s="201">
        <v>155</v>
      </c>
      <c r="D13" s="201">
        <v>226</v>
      </c>
      <c r="E13" s="201">
        <v>147</v>
      </c>
      <c r="F13" s="201">
        <v>79</v>
      </c>
      <c r="G13" s="977">
        <v>65</v>
      </c>
      <c r="H13" s="978">
        <v>2002</v>
      </c>
    </row>
    <row r="14" spans="1:8" s="200" customFormat="1" ht="15.75" customHeight="1" hidden="1">
      <c r="A14" s="975">
        <v>2003</v>
      </c>
      <c r="B14" s="976">
        <v>32</v>
      </c>
      <c r="C14" s="201">
        <v>155</v>
      </c>
      <c r="D14" s="201">
        <v>226</v>
      </c>
      <c r="E14" s="201">
        <v>147</v>
      </c>
      <c r="F14" s="201">
        <v>79</v>
      </c>
      <c r="G14" s="977">
        <v>65</v>
      </c>
      <c r="H14" s="978">
        <v>2003</v>
      </c>
    </row>
    <row r="15" spans="1:8" s="200" customFormat="1" ht="15.75" customHeight="1" hidden="1">
      <c r="A15" s="975" t="s">
        <v>161</v>
      </c>
      <c r="B15" s="979" t="s">
        <v>649</v>
      </c>
      <c r="C15" s="980">
        <v>146.6</v>
      </c>
      <c r="D15" s="980">
        <v>218.34</v>
      </c>
      <c r="E15" s="980">
        <v>209.01</v>
      </c>
      <c r="F15" s="980">
        <v>9.33</v>
      </c>
      <c r="G15" s="981">
        <v>95.73</v>
      </c>
      <c r="H15" s="978" t="s">
        <v>161</v>
      </c>
    </row>
    <row r="16" spans="1:8" s="200" customFormat="1" ht="15.75" customHeight="1" hidden="1">
      <c r="A16" s="975" t="s">
        <v>163</v>
      </c>
      <c r="B16" s="979">
        <v>32</v>
      </c>
      <c r="C16" s="980">
        <v>146.6</v>
      </c>
      <c r="D16" s="980">
        <f>SUM(E16:F16)</f>
        <v>218.34</v>
      </c>
      <c r="E16" s="980">
        <v>209.01</v>
      </c>
      <c r="F16" s="980">
        <v>9.33</v>
      </c>
      <c r="G16" s="981">
        <f>E16/D16*100</f>
        <v>95.7268480351745</v>
      </c>
      <c r="H16" s="978" t="s">
        <v>163</v>
      </c>
    </row>
    <row r="17" spans="1:8" s="200" customFormat="1" ht="22.5" customHeight="1">
      <c r="A17" s="975">
        <v>2016</v>
      </c>
      <c r="B17" s="979">
        <v>182</v>
      </c>
      <c r="C17" s="980">
        <v>352.23</v>
      </c>
      <c r="D17" s="980">
        <v>630.8199999999999</v>
      </c>
      <c r="E17" s="980">
        <v>205.57</v>
      </c>
      <c r="F17" s="980">
        <v>425.25</v>
      </c>
      <c r="G17" s="981">
        <v>32.58774293776355</v>
      </c>
      <c r="H17" s="978">
        <v>2016</v>
      </c>
    </row>
    <row r="18" spans="1:8" s="200" customFormat="1" ht="22.5" customHeight="1">
      <c r="A18" s="975">
        <v>2017</v>
      </c>
      <c r="B18" s="979">
        <v>182</v>
      </c>
      <c r="C18" s="980">
        <v>352.23</v>
      </c>
      <c r="D18" s="980">
        <v>630.8199999999999</v>
      </c>
      <c r="E18" s="980">
        <v>205.57</v>
      </c>
      <c r="F18" s="980">
        <v>425.25</v>
      </c>
      <c r="G18" s="981">
        <f>E18/D18*100</f>
        <v>32.58774293776355</v>
      </c>
      <c r="H18" s="978">
        <v>2017</v>
      </c>
    </row>
    <row r="19" spans="1:8" s="200" customFormat="1" ht="22.5" customHeight="1">
      <c r="A19" s="975">
        <v>2018</v>
      </c>
      <c r="B19" s="979">
        <v>182</v>
      </c>
      <c r="C19" s="980">
        <v>352.23</v>
      </c>
      <c r="D19" s="980">
        <v>630.82</v>
      </c>
      <c r="E19" s="980">
        <v>205.57</v>
      </c>
      <c r="F19" s="980">
        <v>425.25</v>
      </c>
      <c r="G19" s="981">
        <v>32.587742937763544</v>
      </c>
      <c r="H19" s="978">
        <v>2018</v>
      </c>
    </row>
    <row r="20" spans="1:8" s="200" customFormat="1" ht="22.5" customHeight="1">
      <c r="A20" s="975">
        <v>2019</v>
      </c>
      <c r="B20" s="979">
        <v>190</v>
      </c>
      <c r="C20" s="980">
        <v>361.29</v>
      </c>
      <c r="D20" s="980">
        <v>722.58</v>
      </c>
      <c r="E20" s="980">
        <v>361.29</v>
      </c>
      <c r="F20" s="980">
        <v>361.29</v>
      </c>
      <c r="G20" s="981">
        <v>50</v>
      </c>
      <c r="H20" s="978">
        <v>2019</v>
      </c>
    </row>
    <row r="21" spans="1:8" s="360" customFormat="1" ht="22.5" customHeight="1">
      <c r="A21" s="982">
        <v>2020</v>
      </c>
      <c r="B21" s="983">
        <f>SUM(B22:B24)</f>
        <v>189</v>
      </c>
      <c r="C21" s="984">
        <f>SUM(C22:C24)</f>
        <v>362.095</v>
      </c>
      <c r="D21" s="984">
        <f>SUM(D22:D24)</f>
        <v>466.58000000000004</v>
      </c>
      <c r="E21" s="984">
        <f>SUM(E22:E24)</f>
        <v>153.93</v>
      </c>
      <c r="F21" s="995">
        <f>SUM(F22:F24)</f>
        <v>312.65</v>
      </c>
      <c r="G21" s="985">
        <f>E21/D21*100</f>
        <v>32.99112692357152</v>
      </c>
      <c r="H21" s="986">
        <v>2020</v>
      </c>
    </row>
    <row r="22" spans="1:8" s="200" customFormat="1" ht="22.5" customHeight="1">
      <c r="A22" s="964" t="s">
        <v>650</v>
      </c>
      <c r="B22" s="987">
        <v>0</v>
      </c>
      <c r="C22" s="987">
        <v>0</v>
      </c>
      <c r="D22" s="987">
        <f>SUM(E22:F22)</f>
        <v>0</v>
      </c>
      <c r="E22" s="987">
        <v>0</v>
      </c>
      <c r="F22" s="996">
        <v>0</v>
      </c>
      <c r="G22" s="987">
        <v>0</v>
      </c>
      <c r="H22" s="988" t="s">
        <v>651</v>
      </c>
    </row>
    <row r="23" spans="1:8" s="200" customFormat="1" ht="22.5" customHeight="1">
      <c r="A23" s="964" t="s">
        <v>652</v>
      </c>
      <c r="B23" s="987">
        <v>32</v>
      </c>
      <c r="C23" s="989">
        <v>145.43</v>
      </c>
      <c r="D23" s="992">
        <f>SUM(E23:F23)</f>
        <v>177.36</v>
      </c>
      <c r="E23" s="990">
        <f>66.67+13.9</f>
        <v>80.57000000000001</v>
      </c>
      <c r="F23" s="997">
        <f>43.12+52.64+(14.93-13.9)</f>
        <v>96.78999999999999</v>
      </c>
      <c r="G23" s="981">
        <f>E23/D23*100</f>
        <v>45.427379341452415</v>
      </c>
      <c r="H23" s="991" t="s">
        <v>653</v>
      </c>
    </row>
    <row r="24" spans="1:8" s="200" customFormat="1" ht="22.5" customHeight="1">
      <c r="A24" s="964" t="s">
        <v>654</v>
      </c>
      <c r="B24" s="987">
        <v>157</v>
      </c>
      <c r="C24" s="992">
        <v>216.665</v>
      </c>
      <c r="D24" s="992">
        <f>SUM(E24:F24)</f>
        <v>289.22</v>
      </c>
      <c r="E24" s="990">
        <v>73.36</v>
      </c>
      <c r="F24" s="997">
        <v>215.86</v>
      </c>
      <c r="G24" s="981">
        <f>E24/D24*100</f>
        <v>25.36477422031671</v>
      </c>
      <c r="H24" s="991" t="s">
        <v>18</v>
      </c>
    </row>
    <row r="25" spans="1:8" s="200" customFormat="1" ht="6" customHeight="1" thickBot="1">
      <c r="A25" s="306"/>
      <c r="B25" s="307"/>
      <c r="C25" s="307"/>
      <c r="D25" s="307"/>
      <c r="E25" s="307"/>
      <c r="F25" s="308"/>
      <c r="G25" s="307"/>
      <c r="H25" s="309"/>
    </row>
    <row r="26" spans="2:7" s="200" customFormat="1" ht="7.5" customHeight="1">
      <c r="B26" s="219"/>
      <c r="C26" s="219"/>
      <c r="D26" s="219"/>
      <c r="E26" s="219"/>
      <c r="F26" s="201"/>
      <c r="G26" s="219"/>
    </row>
    <row r="27" spans="1:8" s="200" customFormat="1" ht="15">
      <c r="A27" s="220" t="s">
        <v>655</v>
      </c>
      <c r="B27" s="993"/>
      <c r="C27" s="219"/>
      <c r="D27" s="219"/>
      <c r="E27" s="201"/>
      <c r="F27" s="201"/>
      <c r="G27" s="219"/>
      <c r="H27" s="220"/>
    </row>
    <row r="28" spans="1:7" s="200" customFormat="1" ht="12" customHeight="1">
      <c r="A28" s="220" t="s">
        <v>656</v>
      </c>
      <c r="B28" s="221"/>
      <c r="C28" s="201"/>
      <c r="D28" s="201"/>
      <c r="E28" s="994" t="s">
        <v>657</v>
      </c>
      <c r="F28" s="201"/>
      <c r="G28" s="219"/>
    </row>
    <row r="29" spans="2:7" ht="15.75">
      <c r="B29" s="21"/>
      <c r="C29" s="17"/>
      <c r="D29" s="17"/>
      <c r="E29" s="17"/>
      <c r="F29" s="20"/>
      <c r="G29" s="17"/>
    </row>
    <row r="30" spans="2:7" ht="15.75">
      <c r="B30" s="21"/>
      <c r="C30" s="17"/>
      <c r="D30" s="17"/>
      <c r="E30" s="17"/>
      <c r="F30" s="20"/>
      <c r="G30" s="17"/>
    </row>
    <row r="31" spans="2:7" s="23" customFormat="1" ht="15.75">
      <c r="B31" s="21"/>
      <c r="C31" s="17"/>
      <c r="D31" s="21"/>
      <c r="E31" s="17"/>
      <c r="F31" s="20"/>
      <c r="G31" s="17"/>
    </row>
    <row r="32" spans="2:7" s="23" customFormat="1" ht="15.75">
      <c r="B32" s="21"/>
      <c r="C32" s="17"/>
      <c r="D32" s="21"/>
      <c r="E32" s="17"/>
      <c r="F32" s="20"/>
      <c r="G32" s="17"/>
    </row>
    <row r="33" spans="2:7" s="23" customFormat="1" ht="15.75">
      <c r="B33" s="21"/>
      <c r="C33" s="17"/>
      <c r="D33" s="21"/>
      <c r="E33" s="17"/>
      <c r="F33" s="20"/>
      <c r="G33" s="17"/>
    </row>
    <row r="34" spans="2:7" s="23" customFormat="1" ht="15.75">
      <c r="B34" s="21"/>
      <c r="C34" s="17"/>
      <c r="D34" s="21"/>
      <c r="E34" s="17"/>
      <c r="F34" s="20"/>
      <c r="G34" s="17"/>
    </row>
    <row r="35" spans="2:7" s="23" customFormat="1" ht="15.75">
      <c r="B35" s="21"/>
      <c r="C35" s="17"/>
      <c r="D35" s="21"/>
      <c r="E35" s="17"/>
      <c r="F35" s="20"/>
      <c r="G35" s="17"/>
    </row>
    <row r="36" spans="2:7" s="23" customFormat="1" ht="15.75">
      <c r="B36" s="21"/>
      <c r="C36" s="17"/>
      <c r="D36" s="21"/>
      <c r="E36" s="17"/>
      <c r="F36" s="20"/>
      <c r="G36" s="17"/>
    </row>
    <row r="37" spans="2:7" s="23" customFormat="1" ht="15.75">
      <c r="B37" s="21"/>
      <c r="C37" s="17"/>
      <c r="D37" s="21"/>
      <c r="E37" s="17"/>
      <c r="F37" s="20"/>
      <c r="G37" s="17"/>
    </row>
    <row r="38" spans="2:7" s="23" customFormat="1" ht="15.75">
      <c r="B38" s="21"/>
      <c r="C38" s="17"/>
      <c r="D38" s="21"/>
      <c r="E38" s="17"/>
      <c r="F38" s="20"/>
      <c r="G38" s="17"/>
    </row>
    <row r="39" spans="2:7" s="23" customFormat="1" ht="15.75">
      <c r="B39" s="313"/>
      <c r="C39" s="314"/>
      <c r="D39" s="313"/>
      <c r="E39" s="314"/>
      <c r="F39" s="315"/>
      <c r="G39" s="314"/>
    </row>
    <row r="40" spans="2:7" s="23" customFormat="1" ht="15.75">
      <c r="B40" s="313"/>
      <c r="C40" s="314"/>
      <c r="D40" s="313"/>
      <c r="E40" s="314"/>
      <c r="F40" s="315"/>
      <c r="G40" s="314"/>
    </row>
    <row r="41" spans="2:7" s="23" customFormat="1" ht="15.75">
      <c r="B41" s="313"/>
      <c r="C41" s="314"/>
      <c r="D41" s="313"/>
      <c r="E41" s="314"/>
      <c r="F41" s="315"/>
      <c r="G41" s="314"/>
    </row>
    <row r="42" spans="2:7" s="23" customFormat="1" ht="15.75">
      <c r="B42" s="313"/>
      <c r="C42" s="314"/>
      <c r="D42" s="313"/>
      <c r="E42" s="314"/>
      <c r="F42" s="315"/>
      <c r="G42" s="314"/>
    </row>
    <row r="43" spans="2:7" s="23" customFormat="1" ht="15.75">
      <c r="B43" s="313"/>
      <c r="C43" s="314"/>
      <c r="D43" s="313"/>
      <c r="E43" s="314"/>
      <c r="F43" s="315"/>
      <c r="G43" s="314"/>
    </row>
    <row r="44" spans="2:7" s="23" customFormat="1" ht="15.75">
      <c r="B44" s="313"/>
      <c r="C44" s="314"/>
      <c r="D44" s="313"/>
      <c r="E44" s="314"/>
      <c r="F44" s="315"/>
      <c r="G44" s="314"/>
    </row>
    <row r="45" spans="2:7" s="23" customFormat="1" ht="15.75">
      <c r="B45" s="313"/>
      <c r="C45" s="314"/>
      <c r="D45" s="313"/>
      <c r="E45" s="314"/>
      <c r="F45" s="315"/>
      <c r="G45" s="314"/>
    </row>
    <row r="46" spans="2:7" s="23" customFormat="1" ht="15.75">
      <c r="B46" s="313"/>
      <c r="C46" s="314"/>
      <c r="D46" s="313"/>
      <c r="E46" s="314"/>
      <c r="F46" s="315"/>
      <c r="G46" s="314"/>
    </row>
    <row r="47" spans="2:7" s="23" customFormat="1" ht="15.75">
      <c r="B47" s="313"/>
      <c r="C47" s="314"/>
      <c r="D47" s="313"/>
      <c r="E47" s="314"/>
      <c r="F47" s="315"/>
      <c r="G47" s="314"/>
    </row>
    <row r="48" spans="2:7" s="23" customFormat="1" ht="15.75">
      <c r="B48" s="313"/>
      <c r="C48" s="314"/>
      <c r="D48" s="313"/>
      <c r="E48" s="314"/>
      <c r="F48" s="315"/>
      <c r="G48" s="314"/>
    </row>
    <row r="49" spans="2:7" s="23" customFormat="1" ht="15.75">
      <c r="B49" s="313"/>
      <c r="C49" s="314"/>
      <c r="D49" s="313"/>
      <c r="E49" s="314"/>
      <c r="F49" s="315"/>
      <c r="G49" s="314"/>
    </row>
    <row r="50" spans="2:7" s="23" customFormat="1" ht="15.75">
      <c r="B50" s="313"/>
      <c r="C50" s="314"/>
      <c r="D50" s="313"/>
      <c r="E50" s="314"/>
      <c r="F50" s="315"/>
      <c r="G50" s="314"/>
    </row>
    <row r="51" spans="2:7" s="23" customFormat="1" ht="15.75">
      <c r="B51" s="313"/>
      <c r="C51" s="314"/>
      <c r="D51" s="313"/>
      <c r="E51" s="314"/>
      <c r="F51" s="315"/>
      <c r="G51" s="314"/>
    </row>
    <row r="52" spans="2:7" s="23" customFormat="1" ht="15.75">
      <c r="B52" s="313"/>
      <c r="C52" s="314"/>
      <c r="D52" s="313"/>
      <c r="E52" s="314"/>
      <c r="F52" s="314"/>
      <c r="G52" s="314"/>
    </row>
    <row r="53" spans="2:7" s="23" customFormat="1" ht="15.75">
      <c r="B53" s="313"/>
      <c r="C53" s="314"/>
      <c r="D53" s="313"/>
      <c r="E53" s="314"/>
      <c r="F53" s="314"/>
      <c r="G53" s="314"/>
    </row>
    <row r="54" spans="2:7" s="23" customFormat="1" ht="15.75">
      <c r="B54" s="313"/>
      <c r="C54" s="314"/>
      <c r="D54" s="313"/>
      <c r="E54" s="314"/>
      <c r="F54" s="314"/>
      <c r="G54" s="314"/>
    </row>
    <row r="55" spans="2:7" s="23" customFormat="1" ht="15.75">
      <c r="B55" s="313"/>
      <c r="C55" s="314"/>
      <c r="D55" s="313"/>
      <c r="E55" s="314"/>
      <c r="F55" s="314"/>
      <c r="G55" s="314"/>
    </row>
    <row r="56" spans="2:7" s="23" customFormat="1" ht="15.75">
      <c r="B56" s="313"/>
      <c r="C56" s="314"/>
      <c r="D56" s="313"/>
      <c r="E56" s="314"/>
      <c r="F56" s="314"/>
      <c r="G56" s="314"/>
    </row>
    <row r="57" spans="2:7" s="23" customFormat="1" ht="15.75">
      <c r="B57" s="313"/>
      <c r="C57" s="314"/>
      <c r="D57" s="313"/>
      <c r="E57" s="314"/>
      <c r="F57" s="314"/>
      <c r="G57" s="314"/>
    </row>
    <row r="58" spans="2:7" s="23" customFormat="1" ht="15.75">
      <c r="B58" s="313"/>
      <c r="C58" s="314"/>
      <c r="D58" s="313"/>
      <c r="E58" s="314"/>
      <c r="F58" s="314"/>
      <c r="G58" s="314"/>
    </row>
    <row r="59" spans="2:7" s="23" customFormat="1" ht="15.75">
      <c r="B59" s="313"/>
      <c r="C59" s="314"/>
      <c r="D59" s="313"/>
      <c r="E59" s="314"/>
      <c r="F59" s="314"/>
      <c r="G59" s="314"/>
    </row>
    <row r="60" spans="2:7" s="23" customFormat="1" ht="15.75">
      <c r="B60" s="313"/>
      <c r="C60" s="314"/>
      <c r="D60" s="313"/>
      <c r="E60" s="314"/>
      <c r="F60" s="314"/>
      <c r="G60" s="314"/>
    </row>
    <row r="61" spans="2:7" s="23" customFormat="1" ht="15.75">
      <c r="B61" s="313"/>
      <c r="C61" s="314"/>
      <c r="D61" s="313"/>
      <c r="E61" s="314"/>
      <c r="F61" s="314"/>
      <c r="G61" s="314"/>
    </row>
    <row r="62" spans="2:7" s="23" customFormat="1" ht="15.75">
      <c r="B62" s="313"/>
      <c r="C62" s="314"/>
      <c r="D62" s="313"/>
      <c r="E62" s="314"/>
      <c r="F62" s="314"/>
      <c r="G62" s="314"/>
    </row>
    <row r="63" spans="2:7" s="23" customFormat="1" ht="15.75">
      <c r="B63" s="313"/>
      <c r="C63" s="314"/>
      <c r="D63" s="313"/>
      <c r="E63" s="314"/>
      <c r="F63" s="314"/>
      <c r="G63" s="314"/>
    </row>
  </sheetData>
  <sheetProtection/>
  <mergeCells count="10">
    <mergeCell ref="A3:D3"/>
    <mergeCell ref="E3:H3"/>
    <mergeCell ref="A6:A9"/>
    <mergeCell ref="B6:B7"/>
    <mergeCell ref="C6:C7"/>
    <mergeCell ref="E6:G6"/>
    <mergeCell ref="H6:H9"/>
    <mergeCell ref="D7:D8"/>
    <mergeCell ref="B8:B9"/>
    <mergeCell ref="C8:C9"/>
  </mergeCells>
  <printOptions/>
  <pageMargins left="0.984251968503937" right="0.984251968503937" top="0.5905511811023623" bottom="0.5905511811023623" header="0" footer="0"/>
  <pageSetup horizontalDpi="600" verticalDpi="600" orientation="portrait" paperSize="9" r:id="rId3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48"/>
  <sheetViews>
    <sheetView zoomScale="115" zoomScaleNormal="115" workbookViewId="0" topLeftCell="A1">
      <selection activeCell="F3" sqref="F3"/>
    </sheetView>
  </sheetViews>
  <sheetFormatPr defaultColWidth="8.88671875" defaultRowHeight="13.5"/>
  <cols>
    <col min="1" max="1" width="12.10546875" style="1035" customWidth="1"/>
    <col min="2" max="2" width="13.6640625" style="1035" customWidth="1"/>
    <col min="3" max="3" width="12.88671875" style="1036" customWidth="1"/>
    <col min="4" max="4" width="13.10546875" style="1036" customWidth="1"/>
    <col min="5" max="5" width="13.4453125" style="1036" customWidth="1"/>
    <col min="6" max="6" width="10.5546875" style="1036" customWidth="1"/>
    <col min="7" max="7" width="9.6640625" style="1036" customWidth="1"/>
    <col min="8" max="8" width="10.88671875" style="1036" customWidth="1"/>
    <col min="9" max="9" width="10.99609375" style="1036" customWidth="1"/>
    <col min="10" max="10" width="10.5546875" style="1036" customWidth="1"/>
    <col min="11" max="11" width="11.88671875" style="1035" customWidth="1"/>
    <col min="12" max="13" width="0.44140625" style="1036" customWidth="1"/>
    <col min="14" max="16384" width="8.88671875" style="1036" customWidth="1"/>
  </cols>
  <sheetData>
    <row r="1" spans="1:11" s="1038" customFormat="1" ht="11.25" customHeight="1">
      <c r="A1" s="732" t="s">
        <v>410</v>
      </c>
      <c r="B1" s="1037"/>
      <c r="K1" s="1039" t="s">
        <v>658</v>
      </c>
    </row>
    <row r="2" spans="1:11" s="1002" customFormat="1" ht="10.5" customHeight="1">
      <c r="A2" s="1001"/>
      <c r="B2" s="1001"/>
      <c r="K2" s="1003"/>
    </row>
    <row r="3" spans="1:11" s="1006" customFormat="1" ht="20.25" customHeight="1">
      <c r="A3" s="1387" t="s">
        <v>922</v>
      </c>
      <c r="B3" s="1388"/>
      <c r="C3" s="1388"/>
      <c r="D3" s="1388"/>
      <c r="E3" s="1388"/>
      <c r="F3" s="1004" t="s">
        <v>923</v>
      </c>
      <c r="G3" s="1004"/>
      <c r="H3" s="1004"/>
      <c r="I3" s="1004"/>
      <c r="J3" s="1004"/>
      <c r="K3" s="1005"/>
    </row>
    <row r="4" spans="1:11" s="1009" customFormat="1" ht="10.5" customHeight="1">
      <c r="A4" s="1007"/>
      <c r="B4" s="1007"/>
      <c r="C4" s="1008"/>
      <c r="D4" s="1008"/>
      <c r="E4" s="1008"/>
      <c r="F4" s="1008"/>
      <c r="G4" s="1008"/>
      <c r="H4" s="1008"/>
      <c r="I4" s="1008"/>
      <c r="J4" s="1008"/>
      <c r="K4" s="1007"/>
    </row>
    <row r="5" spans="1:11" s="1010" customFormat="1" ht="14.25" customHeight="1" thickBot="1">
      <c r="A5" s="1010" t="s">
        <v>659</v>
      </c>
      <c r="K5" s="1011" t="s">
        <v>660</v>
      </c>
    </row>
    <row r="6" spans="1:11" s="1010" customFormat="1" ht="18.75" customHeight="1">
      <c r="A6" s="1389" t="s">
        <v>661</v>
      </c>
      <c r="B6" s="1392" t="s">
        <v>662</v>
      </c>
      <c r="C6" s="1394" t="s">
        <v>663</v>
      </c>
      <c r="D6" s="1012"/>
      <c r="E6" s="1012"/>
      <c r="F6" s="1012"/>
      <c r="G6" s="1013"/>
      <c r="H6" s="1014" t="s">
        <v>664</v>
      </c>
      <c r="I6" s="1015" t="s">
        <v>665</v>
      </c>
      <c r="J6" s="1016"/>
      <c r="K6" s="1396" t="s">
        <v>666</v>
      </c>
    </row>
    <row r="7" spans="1:11" s="1010" customFormat="1" ht="12.75" customHeight="1">
      <c r="A7" s="1390"/>
      <c r="B7" s="1393"/>
      <c r="C7" s="1395"/>
      <c r="D7" s="1017" t="s">
        <v>68</v>
      </c>
      <c r="E7" s="1017" t="s">
        <v>69</v>
      </c>
      <c r="F7" s="1017" t="s">
        <v>667</v>
      </c>
      <c r="G7" s="1017" t="s">
        <v>668</v>
      </c>
      <c r="H7" s="1018"/>
      <c r="I7" s="1019" t="s">
        <v>669</v>
      </c>
      <c r="J7" s="1020" t="s">
        <v>670</v>
      </c>
      <c r="K7" s="1397"/>
    </row>
    <row r="8" spans="1:11" s="1010" customFormat="1" ht="11.25" customHeight="1">
      <c r="A8" s="1390"/>
      <c r="B8" s="1393" t="s">
        <v>671</v>
      </c>
      <c r="C8" s="1393" t="s">
        <v>2</v>
      </c>
      <c r="D8" s="1019"/>
      <c r="E8" s="1019"/>
      <c r="F8" s="1019"/>
      <c r="G8" s="1019"/>
      <c r="H8" s="1019" t="s">
        <v>672</v>
      </c>
      <c r="I8" s="1018"/>
      <c r="J8" s="1020"/>
      <c r="K8" s="1397"/>
    </row>
    <row r="9" spans="1:11" s="1010" customFormat="1" ht="12" customHeight="1">
      <c r="A9" s="1391"/>
      <c r="B9" s="1399"/>
      <c r="C9" s="1399"/>
      <c r="D9" s="1021" t="s">
        <v>673</v>
      </c>
      <c r="E9" s="1021" t="s">
        <v>674</v>
      </c>
      <c r="F9" s="1021" t="s">
        <v>675</v>
      </c>
      <c r="G9" s="1021" t="s">
        <v>618</v>
      </c>
      <c r="H9" s="1021" t="s">
        <v>676</v>
      </c>
      <c r="I9" s="1021" t="s">
        <v>677</v>
      </c>
      <c r="J9" s="1021" t="s">
        <v>678</v>
      </c>
      <c r="K9" s="1398"/>
    </row>
    <row r="10" spans="1:11" s="1010" customFormat="1" ht="20.25" customHeight="1">
      <c r="A10" s="1022">
        <v>2016</v>
      </c>
      <c r="B10" s="1023">
        <v>305</v>
      </c>
      <c r="C10" s="1023">
        <v>460888</v>
      </c>
      <c r="D10" s="1023">
        <v>62769</v>
      </c>
      <c r="E10" s="1023">
        <v>45957</v>
      </c>
      <c r="F10" s="1023">
        <v>27693</v>
      </c>
      <c r="G10" s="1023">
        <v>324469</v>
      </c>
      <c r="H10" s="197" t="s">
        <v>10</v>
      </c>
      <c r="I10" s="1023">
        <v>93501</v>
      </c>
      <c r="J10" s="1023">
        <v>93948</v>
      </c>
      <c r="K10" s="1024">
        <v>2016</v>
      </c>
    </row>
    <row r="11" spans="1:11" s="1010" customFormat="1" ht="20.25" customHeight="1">
      <c r="A11" s="1022">
        <v>2017</v>
      </c>
      <c r="B11" s="1023">
        <v>335</v>
      </c>
      <c r="C11" s="1023">
        <v>524101</v>
      </c>
      <c r="D11" s="1023">
        <v>64211</v>
      </c>
      <c r="E11" s="1023">
        <v>47083</v>
      </c>
      <c r="F11" s="1023">
        <v>28392</v>
      </c>
      <c r="G11" s="1023">
        <v>384415</v>
      </c>
      <c r="H11" s="197">
        <v>0</v>
      </c>
      <c r="I11" s="1023">
        <v>96906</v>
      </c>
      <c r="J11" s="1023">
        <v>96755</v>
      </c>
      <c r="K11" s="1024">
        <v>2017</v>
      </c>
    </row>
    <row r="12" spans="1:11" s="1010" customFormat="1" ht="20.25" customHeight="1">
      <c r="A12" s="1022">
        <v>2018</v>
      </c>
      <c r="B12" s="1023">
        <v>213</v>
      </c>
      <c r="C12" s="1023">
        <v>110699</v>
      </c>
      <c r="D12" s="1023">
        <v>40613</v>
      </c>
      <c r="E12" s="1023">
        <v>23942</v>
      </c>
      <c r="F12" s="1023">
        <v>15280</v>
      </c>
      <c r="G12" s="1023">
        <v>30864</v>
      </c>
      <c r="H12" s="197">
        <v>0</v>
      </c>
      <c r="I12" s="1023">
        <v>86835</v>
      </c>
      <c r="J12" s="1023">
        <v>85689</v>
      </c>
      <c r="K12" s="1024">
        <v>2018</v>
      </c>
    </row>
    <row r="13" spans="1:11" s="1010" customFormat="1" ht="20.25" customHeight="1">
      <c r="A13" s="1022">
        <v>2019</v>
      </c>
      <c r="B13" s="1023">
        <v>87</v>
      </c>
      <c r="C13" s="1023">
        <v>35006</v>
      </c>
      <c r="D13" s="1023">
        <v>1219</v>
      </c>
      <c r="E13" s="1023">
        <v>2245</v>
      </c>
      <c r="F13" s="1023">
        <v>6647</v>
      </c>
      <c r="G13" s="1023">
        <v>24895</v>
      </c>
      <c r="H13" s="197">
        <v>0</v>
      </c>
      <c r="I13" s="1023">
        <v>70573</v>
      </c>
      <c r="J13" s="1023">
        <v>69136</v>
      </c>
      <c r="K13" s="1024">
        <v>2019</v>
      </c>
    </row>
    <row r="14" spans="1:11" s="1028" customFormat="1" ht="20.25" customHeight="1">
      <c r="A14" s="1025">
        <v>2020</v>
      </c>
      <c r="B14" s="1026">
        <v>89</v>
      </c>
      <c r="C14" s="1026">
        <f>SUM(D14:G14)</f>
        <v>48223.6</v>
      </c>
      <c r="D14" s="1026">
        <v>522.4</v>
      </c>
      <c r="E14" s="1026">
        <v>1778.1</v>
      </c>
      <c r="F14" s="1026">
        <v>180</v>
      </c>
      <c r="G14" s="1026">
        <v>45743.1</v>
      </c>
      <c r="H14" s="197">
        <v>0</v>
      </c>
      <c r="I14" s="1026">
        <v>75418</v>
      </c>
      <c r="J14" s="1026">
        <v>73888</v>
      </c>
      <c r="K14" s="1027">
        <v>2020</v>
      </c>
    </row>
    <row r="15" spans="1:11" s="1002" customFormat="1" ht="3" customHeight="1">
      <c r="A15" s="1029"/>
      <c r="B15" s="1030"/>
      <c r="C15" s="1030"/>
      <c r="D15" s="1030"/>
      <c r="E15" s="1030"/>
      <c r="F15" s="1030"/>
      <c r="G15" s="1030"/>
      <c r="H15" s="1030"/>
      <c r="I15" s="1030"/>
      <c r="J15" s="1030"/>
      <c r="K15" s="1031"/>
    </row>
    <row r="16" spans="1:11" s="1002" customFormat="1" ht="3.75" customHeight="1" thickBot="1">
      <c r="A16" s="1032"/>
      <c r="B16" s="1033"/>
      <c r="C16" s="1033"/>
      <c r="D16" s="1033"/>
      <c r="E16" s="1033"/>
      <c r="F16" s="1033"/>
      <c r="G16" s="1033"/>
      <c r="H16" s="1033"/>
      <c r="I16" s="1033"/>
      <c r="J16" s="1033"/>
      <c r="K16" s="1034"/>
    </row>
    <row r="17" spans="1:6" s="1002" customFormat="1" ht="12.75" customHeight="1">
      <c r="A17" s="1001" t="s">
        <v>679</v>
      </c>
      <c r="B17" s="1001"/>
      <c r="F17" s="962" t="s">
        <v>680</v>
      </c>
    </row>
    <row r="18" spans="2:10" s="1035" customFormat="1" ht="12.75" customHeight="1">
      <c r="B18" s="1001"/>
      <c r="C18" s="1002"/>
      <c r="D18" s="1002"/>
      <c r="E18" s="1002"/>
      <c r="F18" s="1002"/>
      <c r="G18" s="1002"/>
      <c r="H18" s="1002"/>
      <c r="I18" s="1002"/>
      <c r="J18" s="1002"/>
    </row>
    <row r="19" spans="2:10" s="1035" customFormat="1" ht="9.75" customHeight="1">
      <c r="B19" s="1001"/>
      <c r="C19" s="1002"/>
      <c r="D19" s="1002"/>
      <c r="E19" s="1002"/>
      <c r="F19" s="1002"/>
      <c r="G19" s="1002"/>
      <c r="H19" s="1002"/>
      <c r="I19" s="1002"/>
      <c r="J19" s="1002"/>
    </row>
    <row r="20" spans="2:10" s="1035" customFormat="1" ht="15.75">
      <c r="B20" s="1001"/>
      <c r="C20" s="1002"/>
      <c r="D20" s="1002"/>
      <c r="E20" s="1002"/>
      <c r="F20" s="1002"/>
      <c r="G20" s="1002"/>
      <c r="H20" s="1002"/>
      <c r="I20" s="1002"/>
      <c r="J20" s="1002"/>
    </row>
    <row r="21" spans="2:10" s="1035" customFormat="1" ht="15.75">
      <c r="B21" s="1001"/>
      <c r="C21" s="1002"/>
      <c r="D21" s="1002"/>
      <c r="E21" s="1002"/>
      <c r="F21" s="1002"/>
      <c r="G21" s="1002"/>
      <c r="H21" s="1002"/>
      <c r="I21" s="1002"/>
      <c r="J21" s="1002"/>
    </row>
    <row r="22" spans="2:10" s="1035" customFormat="1" ht="15.75">
      <c r="B22" s="1001"/>
      <c r="C22" s="1002"/>
      <c r="D22" s="1002"/>
      <c r="E22" s="1002"/>
      <c r="F22" s="1002"/>
      <c r="G22" s="1002"/>
      <c r="H22" s="1002"/>
      <c r="I22" s="1002"/>
      <c r="J22" s="1002"/>
    </row>
    <row r="23" spans="2:10" s="1035" customFormat="1" ht="15.75">
      <c r="B23" s="1001"/>
      <c r="C23" s="1002"/>
      <c r="D23" s="1002"/>
      <c r="E23" s="1002"/>
      <c r="F23" s="1002"/>
      <c r="G23" s="1002"/>
      <c r="H23" s="1002"/>
      <c r="I23" s="1002"/>
      <c r="J23" s="1002"/>
    </row>
    <row r="24" spans="2:10" s="1035" customFormat="1" ht="15.75">
      <c r="B24" s="1001"/>
      <c r="C24" s="1002"/>
      <c r="D24" s="1002"/>
      <c r="E24" s="1002"/>
      <c r="F24" s="1002"/>
      <c r="G24" s="1002"/>
      <c r="H24" s="1002"/>
      <c r="I24" s="1002"/>
      <c r="J24" s="1002"/>
    </row>
    <row r="25" spans="2:10" s="1035" customFormat="1" ht="15.75">
      <c r="B25" s="1001"/>
      <c r="C25" s="1002"/>
      <c r="D25" s="1002"/>
      <c r="E25" s="1002"/>
      <c r="F25" s="1002"/>
      <c r="G25" s="1002"/>
      <c r="H25" s="1002"/>
      <c r="I25" s="1002"/>
      <c r="J25" s="1002"/>
    </row>
    <row r="26" spans="2:10" s="1035" customFormat="1" ht="15.75">
      <c r="B26" s="1001"/>
      <c r="C26" s="1002"/>
      <c r="D26" s="1002"/>
      <c r="E26" s="1002"/>
      <c r="F26" s="1002"/>
      <c r="G26" s="1002"/>
      <c r="H26" s="1002"/>
      <c r="I26" s="1002"/>
      <c r="J26" s="1002"/>
    </row>
    <row r="27" spans="2:10" s="1035" customFormat="1" ht="15.75">
      <c r="B27" s="1001"/>
      <c r="C27" s="1002"/>
      <c r="D27" s="1002"/>
      <c r="E27" s="1002"/>
      <c r="F27" s="1002"/>
      <c r="G27" s="1002"/>
      <c r="H27" s="1002"/>
      <c r="I27" s="1002"/>
      <c r="J27" s="1002"/>
    </row>
    <row r="28" spans="2:10" s="1035" customFormat="1" ht="15.75">
      <c r="B28" s="1001"/>
      <c r="C28" s="1002"/>
      <c r="D28" s="1002"/>
      <c r="E28" s="1002"/>
      <c r="F28" s="1002"/>
      <c r="G28" s="1002"/>
      <c r="H28" s="1002"/>
      <c r="I28" s="1002"/>
      <c r="J28" s="1002"/>
    </row>
    <row r="29" spans="2:10" s="1035" customFormat="1" ht="15.75">
      <c r="B29" s="1001"/>
      <c r="C29" s="1002"/>
      <c r="D29" s="1002"/>
      <c r="E29" s="1002"/>
      <c r="F29" s="1002"/>
      <c r="G29" s="1002"/>
      <c r="H29" s="1002"/>
      <c r="I29" s="1002"/>
      <c r="J29" s="1002"/>
    </row>
    <row r="30" spans="2:10" s="1035" customFormat="1" ht="15.75">
      <c r="B30" s="1001"/>
      <c r="C30" s="1002"/>
      <c r="D30" s="1002"/>
      <c r="E30" s="1002"/>
      <c r="F30" s="1002"/>
      <c r="G30" s="1002"/>
      <c r="H30" s="1002"/>
      <c r="I30" s="1002"/>
      <c r="J30" s="1002"/>
    </row>
    <row r="31" spans="2:10" s="1035" customFormat="1" ht="15.75">
      <c r="B31" s="1001"/>
      <c r="C31" s="1002"/>
      <c r="D31" s="1002"/>
      <c r="E31" s="1002"/>
      <c r="F31" s="1002"/>
      <c r="G31" s="1002"/>
      <c r="H31" s="1002"/>
      <c r="I31" s="1002"/>
      <c r="J31" s="1002"/>
    </row>
    <row r="32" spans="2:10" s="1035" customFormat="1" ht="15.75">
      <c r="B32" s="1001"/>
      <c r="C32" s="1002"/>
      <c r="D32" s="1002"/>
      <c r="E32" s="1002"/>
      <c r="F32" s="1002"/>
      <c r="G32" s="1002"/>
      <c r="H32" s="1002"/>
      <c r="I32" s="1002"/>
      <c r="J32" s="1002"/>
    </row>
    <row r="33" spans="2:10" s="1035" customFormat="1" ht="15.75">
      <c r="B33" s="1001"/>
      <c r="C33" s="1002"/>
      <c r="D33" s="1002"/>
      <c r="E33" s="1002"/>
      <c r="F33" s="1002"/>
      <c r="G33" s="1002"/>
      <c r="H33" s="1002"/>
      <c r="I33" s="1002"/>
      <c r="J33" s="1002"/>
    </row>
    <row r="34" spans="2:10" s="1035" customFormat="1" ht="15.75">
      <c r="B34" s="1001"/>
      <c r="C34" s="1002"/>
      <c r="D34" s="1002"/>
      <c r="E34" s="1002"/>
      <c r="F34" s="1002"/>
      <c r="G34" s="1002"/>
      <c r="H34" s="1002"/>
      <c r="I34" s="1002"/>
      <c r="J34" s="1002"/>
    </row>
    <row r="35" spans="2:10" s="1035" customFormat="1" ht="15.75">
      <c r="B35" s="1001"/>
      <c r="C35" s="1002"/>
      <c r="D35" s="1002"/>
      <c r="E35" s="1002"/>
      <c r="F35" s="1002"/>
      <c r="G35" s="1002"/>
      <c r="H35" s="1002"/>
      <c r="I35" s="1002"/>
      <c r="J35" s="1002"/>
    </row>
    <row r="36" spans="2:10" s="1035" customFormat="1" ht="15.75">
      <c r="B36" s="1001"/>
      <c r="C36" s="1002"/>
      <c r="D36" s="1002"/>
      <c r="E36" s="1002"/>
      <c r="F36" s="1002"/>
      <c r="G36" s="1002"/>
      <c r="H36" s="1002"/>
      <c r="I36" s="1002"/>
      <c r="J36" s="1002"/>
    </row>
    <row r="37" spans="2:10" s="1035" customFormat="1" ht="15.75">
      <c r="B37" s="1001"/>
      <c r="C37" s="1002"/>
      <c r="D37" s="1002"/>
      <c r="E37" s="1002"/>
      <c r="F37" s="1002"/>
      <c r="G37" s="1002"/>
      <c r="H37" s="1002"/>
      <c r="I37" s="1002"/>
      <c r="J37" s="1002"/>
    </row>
    <row r="38" spans="2:10" s="1035" customFormat="1" ht="15.75">
      <c r="B38" s="1001"/>
      <c r="C38" s="1002"/>
      <c r="D38" s="1002"/>
      <c r="E38" s="1002"/>
      <c r="F38" s="1002"/>
      <c r="G38" s="1002"/>
      <c r="H38" s="1002"/>
      <c r="I38" s="1002"/>
      <c r="J38" s="1002"/>
    </row>
    <row r="39" spans="2:10" s="1035" customFormat="1" ht="15.75">
      <c r="B39" s="1001"/>
      <c r="C39" s="1002"/>
      <c r="D39" s="1002"/>
      <c r="E39" s="1002"/>
      <c r="F39" s="1002"/>
      <c r="G39" s="1002"/>
      <c r="H39" s="1002"/>
      <c r="I39" s="1002"/>
      <c r="J39" s="1002"/>
    </row>
    <row r="40" spans="2:10" s="1035" customFormat="1" ht="15.75">
      <c r="B40" s="1001"/>
      <c r="C40" s="1002"/>
      <c r="D40" s="1002"/>
      <c r="E40" s="1002"/>
      <c r="F40" s="1002"/>
      <c r="G40" s="1002"/>
      <c r="H40" s="1002"/>
      <c r="I40" s="1002"/>
      <c r="J40" s="1002"/>
    </row>
    <row r="41" spans="2:10" s="1035" customFormat="1" ht="15.75">
      <c r="B41" s="1001"/>
      <c r="C41" s="1002"/>
      <c r="D41" s="1002"/>
      <c r="E41" s="1002"/>
      <c r="F41" s="1002"/>
      <c r="G41" s="1002"/>
      <c r="H41" s="1002"/>
      <c r="I41" s="1002"/>
      <c r="J41" s="1002"/>
    </row>
    <row r="42" spans="2:10" s="1035" customFormat="1" ht="15.75">
      <c r="B42" s="1001"/>
      <c r="C42" s="1002"/>
      <c r="D42" s="1002"/>
      <c r="E42" s="1002"/>
      <c r="F42" s="1002"/>
      <c r="G42" s="1002"/>
      <c r="H42" s="1002"/>
      <c r="I42" s="1002"/>
      <c r="J42" s="1002"/>
    </row>
    <row r="43" spans="2:10" s="1035" customFormat="1" ht="15.75">
      <c r="B43" s="1001"/>
      <c r="C43" s="1002"/>
      <c r="D43" s="1002"/>
      <c r="E43" s="1002"/>
      <c r="F43" s="1002"/>
      <c r="G43" s="1002"/>
      <c r="H43" s="1002"/>
      <c r="I43" s="1002"/>
      <c r="J43" s="1002"/>
    </row>
    <row r="44" spans="2:10" s="1035" customFormat="1" ht="15.75">
      <c r="B44" s="1001"/>
      <c r="C44" s="1002"/>
      <c r="D44" s="1002"/>
      <c r="E44" s="1002"/>
      <c r="F44" s="1002"/>
      <c r="G44" s="1002"/>
      <c r="H44" s="1002"/>
      <c r="I44" s="1002"/>
      <c r="J44" s="1002"/>
    </row>
    <row r="45" spans="2:10" s="1035" customFormat="1" ht="15.75">
      <c r="B45" s="1001"/>
      <c r="C45" s="1002"/>
      <c r="D45" s="1002"/>
      <c r="E45" s="1002"/>
      <c r="F45" s="1002"/>
      <c r="G45" s="1002"/>
      <c r="H45" s="1002"/>
      <c r="I45" s="1002"/>
      <c r="J45" s="1002"/>
    </row>
    <row r="46" spans="2:10" s="1035" customFormat="1" ht="15.75">
      <c r="B46" s="1001"/>
      <c r="C46" s="1002"/>
      <c r="D46" s="1002"/>
      <c r="E46" s="1002"/>
      <c r="F46" s="1002"/>
      <c r="G46" s="1002"/>
      <c r="H46" s="1002"/>
      <c r="I46" s="1002"/>
      <c r="J46" s="1002"/>
    </row>
    <row r="47" spans="2:10" s="1035" customFormat="1" ht="15.75">
      <c r="B47" s="1001"/>
      <c r="C47" s="1002"/>
      <c r="D47" s="1002"/>
      <c r="E47" s="1002"/>
      <c r="F47" s="1002"/>
      <c r="G47" s="1002"/>
      <c r="H47" s="1002"/>
      <c r="I47" s="1002"/>
      <c r="J47" s="1002"/>
    </row>
    <row r="48" spans="2:10" s="1035" customFormat="1" ht="15.75">
      <c r="B48" s="1001"/>
      <c r="C48" s="1002"/>
      <c r="D48" s="1002"/>
      <c r="E48" s="1002"/>
      <c r="F48" s="1002"/>
      <c r="G48" s="1002"/>
      <c r="H48" s="1002"/>
      <c r="I48" s="1002"/>
      <c r="J48" s="1002"/>
    </row>
  </sheetData>
  <sheetProtection/>
  <mergeCells count="7">
    <mergeCell ref="A3:E3"/>
    <mergeCell ref="A6:A9"/>
    <mergeCell ref="B6:B7"/>
    <mergeCell ref="C6:C7"/>
    <mergeCell ref="K6:K9"/>
    <mergeCell ref="B8:B9"/>
    <mergeCell ref="C8:C9"/>
  </mergeCells>
  <printOptions/>
  <pageMargins left="0.984251968503937" right="0.984251968503937" top="0.5905511811023623" bottom="0.5905511811023623" header="0" footer="0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64"/>
  <sheetViews>
    <sheetView zoomScaleSheetLayoutView="100" workbookViewId="0" topLeftCell="A1">
      <selection activeCell="A3" sqref="A3:G3"/>
    </sheetView>
  </sheetViews>
  <sheetFormatPr defaultColWidth="7.99609375" defaultRowHeight="13.5"/>
  <cols>
    <col min="1" max="1" width="10.4453125" style="23" customWidth="1"/>
    <col min="2" max="2" width="8.5546875" style="23" customWidth="1"/>
    <col min="3" max="3" width="8.77734375" style="24" customWidth="1"/>
    <col min="4" max="4" width="8.77734375" style="23" customWidth="1"/>
    <col min="5" max="5" width="9.21484375" style="24" customWidth="1"/>
    <col min="6" max="6" width="11.6640625" style="24" customWidth="1"/>
    <col min="7" max="7" width="11.10546875" style="23" customWidth="1"/>
    <col min="8" max="9" width="0.3359375" style="24" customWidth="1"/>
    <col min="10" max="16384" width="7.99609375" style="24" customWidth="1"/>
  </cols>
  <sheetData>
    <row r="1" spans="1:7" s="999" customFormat="1" ht="11.25">
      <c r="A1" s="732" t="s">
        <v>410</v>
      </c>
      <c r="B1" s="998"/>
      <c r="D1" s="998"/>
      <c r="G1" s="757" t="s">
        <v>681</v>
      </c>
    </row>
    <row r="2" spans="1:7" s="16" customFormat="1" ht="12">
      <c r="A2" s="15"/>
      <c r="B2" s="15"/>
      <c r="D2" s="15"/>
      <c r="G2" s="17"/>
    </row>
    <row r="3" spans="1:7" s="199" customFormat="1" ht="23.25" customHeight="1">
      <c r="A3" s="1371" t="s">
        <v>924</v>
      </c>
      <c r="B3" s="1371"/>
      <c r="C3" s="1371"/>
      <c r="D3" s="1371"/>
      <c r="E3" s="1371"/>
      <c r="F3" s="1371"/>
      <c r="G3" s="1371"/>
    </row>
    <row r="4" spans="1:7" s="16" customFormat="1" ht="12.75" customHeight="1">
      <c r="A4" s="18"/>
      <c r="B4" s="18"/>
      <c r="C4" s="19"/>
      <c r="D4" s="18"/>
      <c r="E4" s="19"/>
      <c r="F4" s="19"/>
      <c r="G4" s="18"/>
    </row>
    <row r="5" spans="1:7" s="200" customFormat="1" ht="12.75" customHeight="1" thickBot="1">
      <c r="A5" s="200" t="s">
        <v>143</v>
      </c>
      <c r="D5" s="219"/>
      <c r="G5" s="219" t="s">
        <v>28</v>
      </c>
    </row>
    <row r="6" spans="1:7" s="200" customFormat="1" ht="14.25" customHeight="1">
      <c r="A6" s="1402" t="s">
        <v>334</v>
      </c>
      <c r="B6" s="1407" t="s">
        <v>335</v>
      </c>
      <c r="C6" s="1407" t="s">
        <v>336</v>
      </c>
      <c r="D6" s="1407" t="s">
        <v>337</v>
      </c>
      <c r="E6" s="1407" t="s">
        <v>338</v>
      </c>
      <c r="F6" s="1407" t="s">
        <v>339</v>
      </c>
      <c r="G6" s="1409" t="s">
        <v>23</v>
      </c>
    </row>
    <row r="7" spans="1:7" s="200" customFormat="1" ht="14.25" customHeight="1">
      <c r="A7" s="1403"/>
      <c r="B7" s="1408"/>
      <c r="C7" s="1408"/>
      <c r="D7" s="1408"/>
      <c r="E7" s="1408"/>
      <c r="F7" s="1408"/>
      <c r="G7" s="1400"/>
    </row>
    <row r="8" spans="1:7" s="200" customFormat="1" ht="14.25" customHeight="1">
      <c r="A8" s="1403" t="s">
        <v>340</v>
      </c>
      <c r="B8" s="1405" t="s">
        <v>29</v>
      </c>
      <c r="C8" s="1405" t="s">
        <v>30</v>
      </c>
      <c r="D8" s="1405" t="s">
        <v>31</v>
      </c>
      <c r="E8" s="1405" t="s">
        <v>32</v>
      </c>
      <c r="F8" s="1405" t="s">
        <v>33</v>
      </c>
      <c r="G8" s="1400" t="s">
        <v>34</v>
      </c>
    </row>
    <row r="9" spans="1:7" s="200" customFormat="1" ht="18.75" customHeight="1">
      <c r="A9" s="1404"/>
      <c r="B9" s="1406"/>
      <c r="C9" s="1406"/>
      <c r="D9" s="1406"/>
      <c r="E9" s="1406"/>
      <c r="F9" s="1406"/>
      <c r="G9" s="1401"/>
    </row>
    <row r="10" spans="1:7" s="200" customFormat="1" ht="4.5" customHeight="1" hidden="1">
      <c r="A10" s="603"/>
      <c r="B10" s="604"/>
      <c r="C10" s="604"/>
      <c r="D10" s="605"/>
      <c r="E10" s="604"/>
      <c r="F10" s="606"/>
      <c r="G10" s="607"/>
    </row>
    <row r="11" spans="1:7" s="200" customFormat="1" ht="21.75" customHeight="1" hidden="1">
      <c r="A11" s="608">
        <v>2002</v>
      </c>
      <c r="B11" s="609"/>
      <c r="C11" s="609"/>
      <c r="D11" s="609"/>
      <c r="E11" s="609"/>
      <c r="F11" s="609"/>
      <c r="G11" s="610">
        <v>2002</v>
      </c>
    </row>
    <row r="12" spans="1:7" s="200" customFormat="1" ht="21.75" customHeight="1" hidden="1">
      <c r="A12" s="608">
        <v>2003</v>
      </c>
      <c r="B12" s="609"/>
      <c r="C12" s="609"/>
      <c r="D12" s="609"/>
      <c r="E12" s="609"/>
      <c r="F12" s="609"/>
      <c r="G12" s="610">
        <v>2003</v>
      </c>
    </row>
    <row r="13" spans="1:7" s="200" customFormat="1" ht="21.75" customHeight="1" hidden="1">
      <c r="A13" s="608">
        <v>2004</v>
      </c>
      <c r="B13" s="609"/>
      <c r="C13" s="609"/>
      <c r="D13" s="609"/>
      <c r="E13" s="609"/>
      <c r="F13" s="609"/>
      <c r="G13" s="610">
        <v>2004</v>
      </c>
    </row>
    <row r="14" spans="1:7" s="200" customFormat="1" ht="21.75" customHeight="1" hidden="1">
      <c r="A14" s="608">
        <v>2005</v>
      </c>
      <c r="B14" s="609"/>
      <c r="C14" s="609"/>
      <c r="D14" s="609"/>
      <c r="E14" s="609"/>
      <c r="F14" s="609"/>
      <c r="G14" s="610">
        <v>2005</v>
      </c>
    </row>
    <row r="15" spans="1:7" s="200" customFormat="1" ht="21.75" customHeight="1" hidden="1">
      <c r="A15" s="608">
        <v>2006</v>
      </c>
      <c r="B15" s="609"/>
      <c r="C15" s="609"/>
      <c r="D15" s="609"/>
      <c r="E15" s="609"/>
      <c r="F15" s="609"/>
      <c r="G15" s="610">
        <v>2006</v>
      </c>
    </row>
    <row r="16" spans="1:7" s="200" customFormat="1" ht="21.75" customHeight="1" hidden="1">
      <c r="A16" s="608">
        <v>2007</v>
      </c>
      <c r="B16" s="609"/>
      <c r="C16" s="609"/>
      <c r="D16" s="609"/>
      <c r="E16" s="609"/>
      <c r="F16" s="609"/>
      <c r="G16" s="610">
        <v>2007</v>
      </c>
    </row>
    <row r="17" spans="1:7" s="200" customFormat="1" ht="51.75" customHeight="1" hidden="1">
      <c r="A17" s="611" t="s">
        <v>341</v>
      </c>
      <c r="B17" s="612">
        <v>1</v>
      </c>
      <c r="C17" s="613">
        <v>50</v>
      </c>
      <c r="D17" s="614">
        <v>291</v>
      </c>
      <c r="E17" s="615">
        <v>116.9</v>
      </c>
      <c r="F17" s="616">
        <v>6.44</v>
      </c>
      <c r="G17" s="617">
        <v>2008</v>
      </c>
    </row>
    <row r="18" spans="1:7" s="200" customFormat="1" ht="50.25" customHeight="1">
      <c r="A18" s="618" t="s">
        <v>181</v>
      </c>
      <c r="B18" s="619">
        <v>1</v>
      </c>
      <c r="C18" s="620">
        <v>50</v>
      </c>
      <c r="D18" s="621">
        <v>291</v>
      </c>
      <c r="E18" s="622">
        <v>116.9</v>
      </c>
      <c r="F18" s="623">
        <v>6.44</v>
      </c>
      <c r="G18" s="624">
        <v>2016</v>
      </c>
    </row>
    <row r="19" spans="1:7" s="200" customFormat="1" ht="50.25" customHeight="1">
      <c r="A19" s="618" t="s">
        <v>181</v>
      </c>
      <c r="B19" s="619">
        <v>1</v>
      </c>
      <c r="C19" s="620">
        <v>50</v>
      </c>
      <c r="D19" s="621">
        <v>291</v>
      </c>
      <c r="E19" s="622">
        <v>116.9</v>
      </c>
      <c r="F19" s="623">
        <v>6.44</v>
      </c>
      <c r="G19" s="624">
        <v>2017</v>
      </c>
    </row>
    <row r="20" spans="1:7" s="200" customFormat="1" ht="50.25" customHeight="1">
      <c r="A20" s="625" t="s">
        <v>218</v>
      </c>
      <c r="B20" s="619">
        <v>1</v>
      </c>
      <c r="C20" s="620">
        <v>50</v>
      </c>
      <c r="D20" s="621">
        <v>291</v>
      </c>
      <c r="E20" s="622">
        <v>116.9</v>
      </c>
      <c r="F20" s="623">
        <v>6.44</v>
      </c>
      <c r="G20" s="624">
        <v>2018</v>
      </c>
    </row>
    <row r="21" spans="1:7" s="200" customFormat="1" ht="50.25" customHeight="1">
      <c r="A21" s="625" t="s">
        <v>218</v>
      </c>
      <c r="B21" s="619">
        <v>1</v>
      </c>
      <c r="C21" s="620">
        <v>50</v>
      </c>
      <c r="D21" s="621">
        <v>291</v>
      </c>
      <c r="E21" s="622">
        <v>116.9</v>
      </c>
      <c r="F21" s="623">
        <v>6.44</v>
      </c>
      <c r="G21" s="730">
        <v>2019</v>
      </c>
    </row>
    <row r="22" spans="1:7" s="360" customFormat="1" ht="49.5" customHeight="1">
      <c r="A22" s="626" t="s">
        <v>218</v>
      </c>
      <c r="B22" s="612">
        <v>1</v>
      </c>
      <c r="C22" s="613">
        <v>50</v>
      </c>
      <c r="D22" s="614">
        <v>291</v>
      </c>
      <c r="E22" s="615">
        <v>116.9</v>
      </c>
      <c r="F22" s="616">
        <v>6.44</v>
      </c>
      <c r="G22" s="617">
        <v>2020</v>
      </c>
    </row>
    <row r="23" spans="1:7" s="200" customFormat="1" ht="2.25" customHeight="1" thickBot="1">
      <c r="A23" s="306"/>
      <c r="B23" s="307"/>
      <c r="C23" s="307"/>
      <c r="D23" s="307"/>
      <c r="E23" s="308"/>
      <c r="F23" s="307"/>
      <c r="G23" s="309"/>
    </row>
    <row r="24" spans="2:6" s="200" customFormat="1" ht="7.5" customHeight="1">
      <c r="B24" s="219"/>
      <c r="C24" s="219"/>
      <c r="D24" s="219"/>
      <c r="E24" s="201"/>
      <c r="F24" s="219"/>
    </row>
    <row r="25" spans="1:7" s="200" customFormat="1" ht="12.75" customHeight="1">
      <c r="A25" s="220" t="s">
        <v>722</v>
      </c>
      <c r="B25" s="221"/>
      <c r="C25" s="201"/>
      <c r="D25" s="201"/>
      <c r="E25" s="201"/>
      <c r="F25" s="219"/>
      <c r="G25" s="222" t="s">
        <v>27</v>
      </c>
    </row>
    <row r="26" spans="1:7" s="16" customFormat="1" ht="12">
      <c r="A26" s="15"/>
      <c r="B26" s="22"/>
      <c r="C26" s="17"/>
      <c r="D26" s="17"/>
      <c r="E26" s="20"/>
      <c r="F26" s="17"/>
      <c r="G26" s="15"/>
    </row>
    <row r="27" spans="2:6" ht="15.75">
      <c r="B27" s="21"/>
      <c r="C27" s="17"/>
      <c r="D27" s="17"/>
      <c r="E27" s="20"/>
      <c r="F27" s="17"/>
    </row>
    <row r="28" spans="2:6" ht="15.75">
      <c r="B28" s="21"/>
      <c r="C28" s="17"/>
      <c r="D28" s="17"/>
      <c r="E28" s="20"/>
      <c r="F28" s="17"/>
    </row>
    <row r="29" spans="2:6" ht="15.75">
      <c r="B29" s="21"/>
      <c r="C29" s="17"/>
      <c r="D29" s="17"/>
      <c r="E29" s="20"/>
      <c r="F29" s="17"/>
    </row>
    <row r="30" spans="2:6" ht="15.75">
      <c r="B30" s="21"/>
      <c r="C30" s="17"/>
      <c r="D30" s="17"/>
      <c r="E30" s="20"/>
      <c r="F30" s="17"/>
    </row>
    <row r="31" spans="2:6" ht="15.75">
      <c r="B31" s="21"/>
      <c r="C31" s="17"/>
      <c r="D31" s="17"/>
      <c r="E31" s="20"/>
      <c r="F31" s="17"/>
    </row>
    <row r="32" spans="2:6" ht="15.75">
      <c r="B32" s="21"/>
      <c r="C32" s="17"/>
      <c r="D32" s="21"/>
      <c r="E32" s="20"/>
      <c r="F32" s="17"/>
    </row>
    <row r="33" spans="2:6" ht="15.75">
      <c r="B33" s="21"/>
      <c r="C33" s="17"/>
      <c r="D33" s="21"/>
      <c r="E33" s="20"/>
      <c r="F33" s="17"/>
    </row>
    <row r="34" spans="2:6" ht="15.75">
      <c r="B34" s="21"/>
      <c r="C34" s="17"/>
      <c r="D34" s="21"/>
      <c r="E34" s="20"/>
      <c r="F34" s="17"/>
    </row>
    <row r="35" spans="2:6" ht="15.75">
      <c r="B35" s="21"/>
      <c r="C35" s="17"/>
      <c r="D35" s="21"/>
      <c r="E35" s="20"/>
      <c r="F35" s="17"/>
    </row>
    <row r="36" spans="2:6" ht="15.75">
      <c r="B36" s="21"/>
      <c r="C36" s="17"/>
      <c r="D36" s="21"/>
      <c r="E36" s="20"/>
      <c r="F36" s="17"/>
    </row>
    <row r="37" spans="2:6" ht="15.75">
      <c r="B37" s="21"/>
      <c r="C37" s="17"/>
      <c r="D37" s="21"/>
      <c r="E37" s="20"/>
      <c r="F37" s="17"/>
    </row>
    <row r="38" spans="2:6" ht="15.75">
      <c r="B38" s="21"/>
      <c r="C38" s="17"/>
      <c r="D38" s="21"/>
      <c r="E38" s="20"/>
      <c r="F38" s="17"/>
    </row>
    <row r="39" spans="2:6" ht="15.75">
      <c r="B39" s="21"/>
      <c r="C39" s="17"/>
      <c r="D39" s="21"/>
      <c r="E39" s="20"/>
      <c r="F39" s="17"/>
    </row>
    <row r="40" spans="2:6" ht="15.75">
      <c r="B40" s="313"/>
      <c r="C40" s="314"/>
      <c r="D40" s="313"/>
      <c r="E40" s="315"/>
      <c r="F40" s="314"/>
    </row>
    <row r="41" spans="2:6" ht="15.75">
      <c r="B41" s="313"/>
      <c r="C41" s="314"/>
      <c r="D41" s="313"/>
      <c r="E41" s="315"/>
      <c r="F41" s="314"/>
    </row>
    <row r="42" spans="2:6" ht="15.75">
      <c r="B42" s="313"/>
      <c r="C42" s="314"/>
      <c r="D42" s="313"/>
      <c r="E42" s="315"/>
      <c r="F42" s="314"/>
    </row>
    <row r="43" spans="2:6" ht="15.75">
      <c r="B43" s="313"/>
      <c r="C43" s="314"/>
      <c r="D43" s="313"/>
      <c r="E43" s="315"/>
      <c r="F43" s="314"/>
    </row>
    <row r="44" spans="2:6" ht="15.75">
      <c r="B44" s="313"/>
      <c r="C44" s="314"/>
      <c r="D44" s="313"/>
      <c r="E44" s="315"/>
      <c r="F44" s="314"/>
    </row>
    <row r="45" spans="2:6" ht="15.75">
      <c r="B45" s="313"/>
      <c r="C45" s="314"/>
      <c r="D45" s="313"/>
      <c r="E45" s="315"/>
      <c r="F45" s="314"/>
    </row>
    <row r="46" spans="2:6" ht="15.75">
      <c r="B46" s="313"/>
      <c r="C46" s="314"/>
      <c r="D46" s="313"/>
      <c r="E46" s="315"/>
      <c r="F46" s="314"/>
    </row>
    <row r="47" spans="2:6" ht="15.75">
      <c r="B47" s="313"/>
      <c r="C47" s="314"/>
      <c r="D47" s="313"/>
      <c r="E47" s="315"/>
      <c r="F47" s="314"/>
    </row>
    <row r="48" spans="2:6" ht="15.75">
      <c r="B48" s="313"/>
      <c r="C48" s="314"/>
      <c r="D48" s="313"/>
      <c r="E48" s="315"/>
      <c r="F48" s="314"/>
    </row>
    <row r="49" spans="2:6" ht="15.75">
      <c r="B49" s="313"/>
      <c r="C49" s="314"/>
      <c r="D49" s="313"/>
      <c r="E49" s="315"/>
      <c r="F49" s="314"/>
    </row>
    <row r="50" spans="2:6" ht="15.75">
      <c r="B50" s="313"/>
      <c r="C50" s="314"/>
      <c r="D50" s="313"/>
      <c r="E50" s="315"/>
      <c r="F50" s="314"/>
    </row>
    <row r="51" spans="2:6" ht="15.75">
      <c r="B51" s="313"/>
      <c r="C51" s="314"/>
      <c r="D51" s="313"/>
      <c r="E51" s="315"/>
      <c r="F51" s="314"/>
    </row>
    <row r="52" spans="2:6" ht="15.75">
      <c r="B52" s="313"/>
      <c r="C52" s="314"/>
      <c r="D52" s="313"/>
      <c r="E52" s="315"/>
      <c r="F52" s="314"/>
    </row>
    <row r="53" spans="2:6" ht="15.75">
      <c r="B53" s="313"/>
      <c r="C53" s="314"/>
      <c r="D53" s="313"/>
      <c r="E53" s="314"/>
      <c r="F53" s="314"/>
    </row>
    <row r="54" spans="2:6" ht="15.75">
      <c r="B54" s="313"/>
      <c r="C54" s="314"/>
      <c r="D54" s="313"/>
      <c r="E54" s="314"/>
      <c r="F54" s="314"/>
    </row>
    <row r="55" spans="2:6" ht="15.75">
      <c r="B55" s="313"/>
      <c r="C55" s="314"/>
      <c r="D55" s="313"/>
      <c r="E55" s="314"/>
      <c r="F55" s="314"/>
    </row>
    <row r="56" spans="2:6" ht="15.75">
      <c r="B56" s="313"/>
      <c r="C56" s="314"/>
      <c r="D56" s="313"/>
      <c r="E56" s="314"/>
      <c r="F56" s="314"/>
    </row>
    <row r="57" spans="2:6" ht="15.75">
      <c r="B57" s="313"/>
      <c r="C57" s="314"/>
      <c r="D57" s="313"/>
      <c r="E57" s="314"/>
      <c r="F57" s="314"/>
    </row>
    <row r="58" spans="2:6" ht="15.75">
      <c r="B58" s="313"/>
      <c r="C58" s="314"/>
      <c r="D58" s="313"/>
      <c r="E58" s="314"/>
      <c r="F58" s="314"/>
    </row>
    <row r="59" spans="2:6" ht="15.75">
      <c r="B59" s="313"/>
      <c r="C59" s="314"/>
      <c r="D59" s="313"/>
      <c r="E59" s="314"/>
      <c r="F59" s="314"/>
    </row>
    <row r="60" spans="2:6" ht="15.75">
      <c r="B60" s="313"/>
      <c r="C60" s="314"/>
      <c r="D60" s="313"/>
      <c r="E60" s="314"/>
      <c r="F60" s="314"/>
    </row>
    <row r="61" spans="2:6" ht="15.75">
      <c r="B61" s="313"/>
      <c r="C61" s="314"/>
      <c r="D61" s="313"/>
      <c r="E61" s="314"/>
      <c r="F61" s="314"/>
    </row>
    <row r="62" spans="2:6" ht="15.75">
      <c r="B62" s="313"/>
      <c r="C62" s="314"/>
      <c r="D62" s="313"/>
      <c r="E62" s="314"/>
      <c r="F62" s="314"/>
    </row>
    <row r="63" spans="2:6" ht="15.75">
      <c r="B63" s="313"/>
      <c r="C63" s="314"/>
      <c r="D63" s="313"/>
      <c r="E63" s="314"/>
      <c r="F63" s="314"/>
    </row>
    <row r="64" spans="2:6" ht="15.75">
      <c r="B64" s="313"/>
      <c r="C64" s="314"/>
      <c r="D64" s="313"/>
      <c r="E64" s="314"/>
      <c r="F64" s="314"/>
    </row>
  </sheetData>
  <sheetProtection/>
  <mergeCells count="15">
    <mergeCell ref="A3:G3"/>
    <mergeCell ref="B6:B7"/>
    <mergeCell ref="C6:C7"/>
    <mergeCell ref="D6:D7"/>
    <mergeCell ref="E6:E7"/>
    <mergeCell ref="F6:F7"/>
    <mergeCell ref="G6:G7"/>
    <mergeCell ref="G8:G9"/>
    <mergeCell ref="A6:A7"/>
    <mergeCell ref="A8:A9"/>
    <mergeCell ref="F8:F9"/>
    <mergeCell ref="B8:B9"/>
    <mergeCell ref="C8:C9"/>
    <mergeCell ref="D8:D9"/>
    <mergeCell ref="E8:E9"/>
  </mergeCells>
  <printOptions/>
  <pageMargins left="0.984251968503937" right="0.984251968503937" top="0.5905511811023623" bottom="0.5905511811023623" header="0" footer="0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W19"/>
  <sheetViews>
    <sheetView zoomScale="91" zoomScaleNormal="91" zoomScaleSheetLayoutView="100" zoomScalePageLayoutView="0" workbookViewId="0" topLeftCell="A1">
      <selection activeCell="M3" sqref="M3:W3"/>
    </sheetView>
  </sheetViews>
  <sheetFormatPr defaultColWidth="8.88671875" defaultRowHeight="13.5"/>
  <cols>
    <col min="1" max="1" width="6.77734375" style="81" customWidth="1"/>
    <col min="2" max="2" width="6.77734375" style="68" customWidth="1"/>
    <col min="3" max="6" width="6.77734375" style="69" customWidth="1"/>
    <col min="7" max="7" width="8.4453125" style="69" customWidth="1"/>
    <col min="8" max="8" width="6.77734375" style="68" customWidth="1"/>
    <col min="9" max="12" width="6.77734375" style="69" customWidth="1"/>
    <col min="13" max="13" width="6.77734375" style="68" customWidth="1"/>
    <col min="14" max="22" width="6.77734375" style="69" customWidth="1"/>
    <col min="23" max="23" width="6.77734375" style="80" customWidth="1"/>
    <col min="24" max="16384" width="8.88671875" style="69" customWidth="1"/>
  </cols>
  <sheetData>
    <row r="1" spans="1:23" s="1041" customFormat="1" ht="12" customHeight="1">
      <c r="A1" s="1040" t="s">
        <v>682</v>
      </c>
      <c r="B1" s="1040"/>
      <c r="H1" s="1040"/>
      <c r="M1" s="1040"/>
      <c r="W1" s="1042" t="s">
        <v>137</v>
      </c>
    </row>
    <row r="2" spans="1:23" s="56" customFormat="1" ht="12" customHeight="1">
      <c r="A2" s="66"/>
      <c r="B2" s="66"/>
      <c r="H2" s="66"/>
      <c r="M2" s="66"/>
      <c r="W2" s="76"/>
    </row>
    <row r="3" spans="1:23" s="320" customFormat="1" ht="23.25">
      <c r="A3" s="1419" t="s">
        <v>925</v>
      </c>
      <c r="B3" s="1419"/>
      <c r="C3" s="1419"/>
      <c r="D3" s="1419"/>
      <c r="E3" s="1419"/>
      <c r="F3" s="1419"/>
      <c r="G3" s="1420"/>
      <c r="H3" s="1420"/>
      <c r="I3" s="1420"/>
      <c r="J3" s="1420"/>
      <c r="K3" s="1420"/>
      <c r="L3" s="1420"/>
      <c r="M3" s="1415" t="s">
        <v>926</v>
      </c>
      <c r="N3" s="1415"/>
      <c r="O3" s="1415"/>
      <c r="P3" s="1415"/>
      <c r="Q3" s="1415"/>
      <c r="R3" s="1415"/>
      <c r="S3" s="1415"/>
      <c r="T3" s="1415"/>
      <c r="U3" s="1415"/>
      <c r="V3" s="1415"/>
      <c r="W3" s="1415"/>
    </row>
    <row r="4" spans="1:23" s="249" customFormat="1" ht="12" customHeight="1">
      <c r="A4" s="245"/>
      <c r="B4" s="246"/>
      <c r="C4" s="247"/>
      <c r="D4" s="247"/>
      <c r="E4" s="247"/>
      <c r="F4" s="247"/>
      <c r="G4" s="248"/>
      <c r="H4" s="246"/>
      <c r="I4" s="247"/>
      <c r="J4" s="247"/>
      <c r="K4" s="247"/>
      <c r="L4" s="247"/>
      <c r="M4" s="246"/>
      <c r="N4" s="247"/>
      <c r="O4" s="247"/>
      <c r="P4" s="247"/>
      <c r="Q4" s="247"/>
      <c r="R4" s="247"/>
      <c r="S4" s="247"/>
      <c r="T4" s="247"/>
      <c r="U4" s="247"/>
      <c r="V4" s="247"/>
      <c r="W4" s="248"/>
    </row>
    <row r="5" spans="1:23" s="1044" customFormat="1" ht="12" customHeight="1" thickBot="1">
      <c r="A5" s="1043" t="s">
        <v>683</v>
      </c>
      <c r="W5" s="1045" t="s">
        <v>138</v>
      </c>
    </row>
    <row r="6" spans="1:23" s="209" customFormat="1" ht="19.5" customHeight="1">
      <c r="A6" s="1421" t="s">
        <v>344</v>
      </c>
      <c r="B6" s="1424" t="s">
        <v>345</v>
      </c>
      <c r="C6" s="1425"/>
      <c r="D6" s="1425"/>
      <c r="E6" s="1425"/>
      <c r="F6" s="1426"/>
      <c r="G6" s="1431" t="s">
        <v>756</v>
      </c>
      <c r="H6" s="1416" t="s">
        <v>757</v>
      </c>
      <c r="I6" s="1417"/>
      <c r="J6" s="1417"/>
      <c r="K6" s="1417"/>
      <c r="L6" s="1418"/>
      <c r="M6" s="1412" t="s">
        <v>747</v>
      </c>
      <c r="N6" s="1413"/>
      <c r="O6" s="1413"/>
      <c r="P6" s="1413"/>
      <c r="Q6" s="1414"/>
      <c r="R6" s="1424" t="s">
        <v>748</v>
      </c>
      <c r="S6" s="1425"/>
      <c r="T6" s="1425"/>
      <c r="U6" s="1425"/>
      <c r="V6" s="1426"/>
      <c r="W6" s="1424" t="s">
        <v>11</v>
      </c>
    </row>
    <row r="7" spans="1:23" s="209" customFormat="1" ht="19.5" customHeight="1">
      <c r="A7" s="1422"/>
      <c r="B7" s="627" t="s">
        <v>749</v>
      </c>
      <c r="C7" s="1427" t="s">
        <v>750</v>
      </c>
      <c r="D7" s="1428"/>
      <c r="E7" s="628" t="s">
        <v>346</v>
      </c>
      <c r="F7" s="629" t="s">
        <v>347</v>
      </c>
      <c r="G7" s="1432"/>
      <c r="H7" s="627" t="s">
        <v>749</v>
      </c>
      <c r="I7" s="1427" t="s">
        <v>751</v>
      </c>
      <c r="J7" s="1428"/>
      <c r="K7" s="628" t="s">
        <v>346</v>
      </c>
      <c r="L7" s="629" t="s">
        <v>347</v>
      </c>
      <c r="M7" s="627" t="s">
        <v>749</v>
      </c>
      <c r="N7" s="1427" t="s">
        <v>752</v>
      </c>
      <c r="O7" s="1428"/>
      <c r="P7" s="628" t="s">
        <v>346</v>
      </c>
      <c r="Q7" s="629" t="s">
        <v>347</v>
      </c>
      <c r="R7" s="627" t="s">
        <v>753</v>
      </c>
      <c r="S7" s="1427" t="s">
        <v>750</v>
      </c>
      <c r="T7" s="1428"/>
      <c r="U7" s="628" t="s">
        <v>346</v>
      </c>
      <c r="V7" s="629" t="s">
        <v>347</v>
      </c>
      <c r="W7" s="1429"/>
    </row>
    <row r="8" spans="1:23" s="209" customFormat="1" ht="19.5" customHeight="1">
      <c r="A8" s="1422"/>
      <c r="B8" s="630"/>
      <c r="C8" s="631"/>
      <c r="D8" s="1140" t="s">
        <v>348</v>
      </c>
      <c r="E8" s="1410" t="s">
        <v>139</v>
      </c>
      <c r="F8" s="1410" t="s">
        <v>140</v>
      </c>
      <c r="G8" s="1432"/>
      <c r="H8" s="630"/>
      <c r="I8" s="631"/>
      <c r="J8" s="1140" t="s">
        <v>348</v>
      </c>
      <c r="K8" s="1410" t="s">
        <v>139</v>
      </c>
      <c r="L8" s="1410" t="s">
        <v>140</v>
      </c>
      <c r="M8" s="630"/>
      <c r="N8" s="631"/>
      <c r="O8" s="629" t="s">
        <v>754</v>
      </c>
      <c r="P8" s="1410" t="s">
        <v>139</v>
      </c>
      <c r="Q8" s="1410" t="s">
        <v>140</v>
      </c>
      <c r="R8" s="630"/>
      <c r="S8" s="631"/>
      <c r="T8" s="629" t="s">
        <v>755</v>
      </c>
      <c r="U8" s="1410" t="s">
        <v>139</v>
      </c>
      <c r="V8" s="1410" t="s">
        <v>140</v>
      </c>
      <c r="W8" s="1429"/>
    </row>
    <row r="9" spans="1:23" s="202" customFormat="1" ht="33" customHeight="1">
      <c r="A9" s="1423"/>
      <c r="B9" s="632" t="s">
        <v>15</v>
      </c>
      <c r="C9" s="633"/>
      <c r="D9" s="634" t="s">
        <v>141</v>
      </c>
      <c r="E9" s="1411"/>
      <c r="F9" s="1411"/>
      <c r="G9" s="1433"/>
      <c r="H9" s="632" t="s">
        <v>15</v>
      </c>
      <c r="I9" s="633"/>
      <c r="J9" s="634" t="s">
        <v>141</v>
      </c>
      <c r="K9" s="1411"/>
      <c r="L9" s="1411"/>
      <c r="M9" s="632" t="s">
        <v>15</v>
      </c>
      <c r="N9" s="633"/>
      <c r="O9" s="634" t="s">
        <v>142</v>
      </c>
      <c r="P9" s="1411"/>
      <c r="Q9" s="1411"/>
      <c r="R9" s="632" t="s">
        <v>15</v>
      </c>
      <c r="S9" s="633"/>
      <c r="T9" s="634" t="s">
        <v>142</v>
      </c>
      <c r="U9" s="1411"/>
      <c r="V9" s="1411"/>
      <c r="W9" s="1430"/>
    </row>
    <row r="10" spans="1:23" s="202" customFormat="1" ht="77.25" customHeight="1">
      <c r="A10" s="642">
        <v>2016</v>
      </c>
      <c r="B10" s="635">
        <v>538992</v>
      </c>
      <c r="C10" s="635">
        <v>524592</v>
      </c>
      <c r="D10" s="635">
        <v>97.32834624632648</v>
      </c>
      <c r="E10" s="635">
        <v>5800</v>
      </c>
      <c r="F10" s="635">
        <v>8600</v>
      </c>
      <c r="G10" s="635">
        <v>40000</v>
      </c>
      <c r="H10" s="635">
        <v>136717</v>
      </c>
      <c r="I10" s="635">
        <v>129117</v>
      </c>
      <c r="J10" s="637">
        <v>94.44107170286065</v>
      </c>
      <c r="K10" s="635">
        <v>0</v>
      </c>
      <c r="L10" s="635">
        <v>7600</v>
      </c>
      <c r="M10" s="635">
        <v>101203</v>
      </c>
      <c r="N10" s="635">
        <v>95403</v>
      </c>
      <c r="O10" s="635">
        <v>94.26894459650406</v>
      </c>
      <c r="P10" s="635">
        <v>5800</v>
      </c>
      <c r="Q10" s="635">
        <v>0</v>
      </c>
      <c r="R10" s="635">
        <v>261072</v>
      </c>
      <c r="S10" s="635">
        <v>260072</v>
      </c>
      <c r="T10" s="635">
        <v>99.6169639026782</v>
      </c>
      <c r="U10" s="635">
        <v>0</v>
      </c>
      <c r="V10" s="635">
        <v>1000</v>
      </c>
      <c r="W10" s="636">
        <v>2016</v>
      </c>
    </row>
    <row r="11" spans="1:23" s="202" customFormat="1" ht="77.25" customHeight="1">
      <c r="A11" s="642">
        <v>2017</v>
      </c>
      <c r="B11" s="635">
        <v>524592</v>
      </c>
      <c r="C11" s="635">
        <v>524592</v>
      </c>
      <c r="D11" s="635">
        <v>100</v>
      </c>
      <c r="E11" s="635">
        <v>0</v>
      </c>
      <c r="F11" s="635">
        <v>0</v>
      </c>
      <c r="G11" s="635">
        <v>40000</v>
      </c>
      <c r="H11" s="635">
        <v>129117</v>
      </c>
      <c r="I11" s="635">
        <v>129117</v>
      </c>
      <c r="J11" s="637">
        <v>100</v>
      </c>
      <c r="K11" s="635">
        <v>0</v>
      </c>
      <c r="L11" s="635">
        <v>0</v>
      </c>
      <c r="M11" s="635">
        <v>95403</v>
      </c>
      <c r="N11" s="635">
        <v>95403</v>
      </c>
      <c r="O11" s="635">
        <v>100</v>
      </c>
      <c r="P11" s="635">
        <v>0</v>
      </c>
      <c r="Q11" s="635">
        <v>0</v>
      </c>
      <c r="R11" s="635">
        <v>260072</v>
      </c>
      <c r="S11" s="635">
        <v>260072</v>
      </c>
      <c r="T11" s="635">
        <v>100</v>
      </c>
      <c r="U11" s="635">
        <v>0</v>
      </c>
      <c r="V11" s="635">
        <v>0</v>
      </c>
      <c r="W11" s="636">
        <v>2017</v>
      </c>
    </row>
    <row r="12" spans="1:23" s="202" customFormat="1" ht="77.25" customHeight="1">
      <c r="A12" s="642">
        <v>2018</v>
      </c>
      <c r="B12" s="635">
        <v>410510</v>
      </c>
      <c r="C12" s="635">
        <v>494478</v>
      </c>
      <c r="D12" s="635">
        <v>120</v>
      </c>
      <c r="E12" s="635">
        <v>5800</v>
      </c>
      <c r="F12" s="635">
        <v>8600</v>
      </c>
      <c r="G12" s="635">
        <v>40000</v>
      </c>
      <c r="H12" s="635">
        <v>136717</v>
      </c>
      <c r="I12" s="635">
        <v>129117</v>
      </c>
      <c r="J12" s="637">
        <v>94.44107170286065</v>
      </c>
      <c r="K12" s="635">
        <v>0</v>
      </c>
      <c r="L12" s="635">
        <v>7600</v>
      </c>
      <c r="M12" s="635">
        <v>101203</v>
      </c>
      <c r="N12" s="635">
        <v>95403</v>
      </c>
      <c r="O12" s="635">
        <v>94.26894459650406</v>
      </c>
      <c r="P12" s="635">
        <v>5800</v>
      </c>
      <c r="Q12" s="635">
        <v>0</v>
      </c>
      <c r="R12" s="635">
        <v>132590</v>
      </c>
      <c r="S12" s="635">
        <v>105000</v>
      </c>
      <c r="T12" s="635">
        <v>79.19149257108378</v>
      </c>
      <c r="U12" s="635">
        <v>26890</v>
      </c>
      <c r="V12" s="635">
        <v>700</v>
      </c>
      <c r="W12" s="636">
        <v>2018</v>
      </c>
    </row>
    <row r="13" spans="1:23" s="202" customFormat="1" ht="77.25" customHeight="1">
      <c r="A13" s="642">
        <v>2019</v>
      </c>
      <c r="B13" s="635">
        <v>576379</v>
      </c>
      <c r="C13" s="635">
        <v>542689</v>
      </c>
      <c r="D13" s="635">
        <v>94.1548876693981</v>
      </c>
      <c r="E13" s="635">
        <v>24250</v>
      </c>
      <c r="F13" s="635">
        <v>9440</v>
      </c>
      <c r="G13" s="635">
        <v>41830</v>
      </c>
      <c r="H13" s="635">
        <v>102786</v>
      </c>
      <c r="I13" s="635">
        <v>95186</v>
      </c>
      <c r="J13" s="637">
        <v>92.60599692565135</v>
      </c>
      <c r="K13" s="635">
        <v>0</v>
      </c>
      <c r="L13" s="635">
        <v>7600</v>
      </c>
      <c r="M13" s="635">
        <v>97103</v>
      </c>
      <c r="N13" s="635">
        <v>91303</v>
      </c>
      <c r="O13" s="635">
        <v>94.02696106196512</v>
      </c>
      <c r="P13" s="635">
        <v>5800</v>
      </c>
      <c r="Q13" s="635">
        <v>0</v>
      </c>
      <c r="R13" s="635">
        <v>334660</v>
      </c>
      <c r="S13" s="635">
        <v>314370</v>
      </c>
      <c r="T13" s="635">
        <v>93.93713022171757</v>
      </c>
      <c r="U13" s="635">
        <v>18450</v>
      </c>
      <c r="V13" s="635">
        <v>1840</v>
      </c>
      <c r="W13" s="636">
        <v>2019</v>
      </c>
    </row>
    <row r="14" spans="1:23" s="203" customFormat="1" ht="69.75" customHeight="1">
      <c r="A14" s="638">
        <v>2020</v>
      </c>
      <c r="B14" s="639">
        <f>C14+E14+F14</f>
        <v>595309</v>
      </c>
      <c r="C14" s="639">
        <f>G14+I14+N14+S14</f>
        <v>564332</v>
      </c>
      <c r="D14" s="639">
        <f>C14/B14*100</f>
        <v>94.79648384284464</v>
      </c>
      <c r="E14" s="639">
        <f>K14+P14+U14</f>
        <v>19897</v>
      </c>
      <c r="F14" s="639">
        <f>L14+Q14+V14</f>
        <v>11080</v>
      </c>
      <c r="G14" s="639">
        <v>41830</v>
      </c>
      <c r="H14" s="639">
        <f>I14+K14+L14</f>
        <v>102786</v>
      </c>
      <c r="I14" s="639">
        <v>95186</v>
      </c>
      <c r="J14" s="640">
        <f>I14/H14*100</f>
        <v>92.60599692565135</v>
      </c>
      <c r="K14" s="639">
        <v>0</v>
      </c>
      <c r="L14" s="639">
        <v>7600</v>
      </c>
      <c r="M14" s="639">
        <f>N14+P14+Q14</f>
        <v>97103</v>
      </c>
      <c r="N14" s="639">
        <v>91303</v>
      </c>
      <c r="O14" s="639">
        <f>N14/M14*100</f>
        <v>94.02696106196512</v>
      </c>
      <c r="P14" s="639">
        <v>5800</v>
      </c>
      <c r="Q14" s="639">
        <v>0</v>
      </c>
      <c r="R14" s="639">
        <f>S14+U14+V14</f>
        <v>353590</v>
      </c>
      <c r="S14" s="639">
        <v>336013</v>
      </c>
      <c r="T14" s="639">
        <f>S14/R14*100</f>
        <v>95.0289883763681</v>
      </c>
      <c r="U14" s="639">
        <v>14097</v>
      </c>
      <c r="V14" s="639">
        <v>3480</v>
      </c>
      <c r="W14" s="641">
        <v>2020</v>
      </c>
    </row>
    <row r="15" spans="1:23" s="209" customFormat="1" ht="3.75" customHeight="1" thickBot="1">
      <c r="A15" s="204"/>
      <c r="B15" s="205"/>
      <c r="C15" s="205"/>
      <c r="D15" s="205"/>
      <c r="E15" s="205"/>
      <c r="F15" s="206"/>
      <c r="G15" s="205"/>
      <c r="H15" s="205"/>
      <c r="I15" s="205"/>
      <c r="J15" s="207"/>
      <c r="K15" s="205"/>
      <c r="L15" s="206"/>
      <c r="M15" s="205"/>
      <c r="N15" s="205"/>
      <c r="O15" s="207"/>
      <c r="P15" s="205"/>
      <c r="Q15" s="206"/>
      <c r="R15" s="206"/>
      <c r="S15" s="206"/>
      <c r="T15" s="206"/>
      <c r="U15" s="206"/>
      <c r="V15" s="206"/>
      <c r="W15" s="208"/>
    </row>
    <row r="16" spans="1:22" s="56" customFormat="1" ht="12" customHeight="1">
      <c r="A16" s="77" t="s">
        <v>343</v>
      </c>
      <c r="B16" s="66"/>
      <c r="F16" s="67"/>
      <c r="H16" s="66"/>
      <c r="L16" s="67"/>
      <c r="Q16" s="67"/>
      <c r="R16" s="67"/>
      <c r="S16" s="78"/>
      <c r="T16" s="67"/>
      <c r="U16" s="67"/>
      <c r="V16" s="67"/>
    </row>
    <row r="17" spans="1:23" s="56" customFormat="1" ht="12" customHeight="1">
      <c r="A17" s="77" t="s">
        <v>342</v>
      </c>
      <c r="B17" s="66"/>
      <c r="F17" s="67"/>
      <c r="H17" s="66"/>
      <c r="L17" s="67"/>
      <c r="M17" s="58" t="s">
        <v>212</v>
      </c>
      <c r="Q17" s="67"/>
      <c r="R17" s="67"/>
      <c r="S17" s="67"/>
      <c r="T17" s="67"/>
      <c r="U17" s="67"/>
      <c r="V17" s="67"/>
      <c r="W17" s="76"/>
    </row>
    <row r="18" spans="2:22" ht="15.75">
      <c r="B18" s="210"/>
      <c r="C18" s="210"/>
      <c r="D18" s="210"/>
      <c r="E18" s="210"/>
      <c r="F18" s="210"/>
      <c r="G18" s="210"/>
      <c r="L18" s="79"/>
      <c r="Q18" s="79"/>
      <c r="R18" s="79"/>
      <c r="S18" s="79"/>
      <c r="T18" s="79"/>
      <c r="U18" s="79"/>
      <c r="V18" s="79"/>
    </row>
    <row r="19" spans="6:22" ht="15.75">
      <c r="F19" s="79"/>
      <c r="L19" s="79"/>
      <c r="Q19" s="79"/>
      <c r="R19" s="79"/>
      <c r="S19" s="79"/>
      <c r="T19" s="79"/>
      <c r="U19" s="79"/>
      <c r="V19" s="79"/>
    </row>
  </sheetData>
  <sheetProtection/>
  <mergeCells count="21">
    <mergeCell ref="N7:O7"/>
    <mergeCell ref="I7:J7"/>
    <mergeCell ref="F8:F9"/>
    <mergeCell ref="W6:W9"/>
    <mergeCell ref="S7:T7"/>
    <mergeCell ref="B6:F6"/>
    <mergeCell ref="C7:D7"/>
    <mergeCell ref="Q8:Q9"/>
    <mergeCell ref="L8:L9"/>
    <mergeCell ref="G6:G9"/>
    <mergeCell ref="P8:P9"/>
    <mergeCell ref="V8:V9"/>
    <mergeCell ref="M6:Q6"/>
    <mergeCell ref="K8:K9"/>
    <mergeCell ref="E8:E9"/>
    <mergeCell ref="M3:W3"/>
    <mergeCell ref="H6:L6"/>
    <mergeCell ref="U8:U9"/>
    <mergeCell ref="A3:L3"/>
    <mergeCell ref="A6:A9"/>
    <mergeCell ref="R6:V6"/>
  </mergeCells>
  <printOptions/>
  <pageMargins left="0.984251968503937" right="0.984251968503937" top="0.5905511811023623" bottom="0.5905511811023623" header="0" footer="0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N18"/>
  <sheetViews>
    <sheetView zoomScale="115" zoomScaleNormal="115" zoomScaleSheetLayoutView="90" workbookViewId="0" topLeftCell="A1">
      <selection activeCell="E3" sqref="E3:H3"/>
    </sheetView>
  </sheetViews>
  <sheetFormatPr defaultColWidth="8.88671875" defaultRowHeight="13.5"/>
  <cols>
    <col min="1" max="1" width="12.77734375" style="70" customWidth="1"/>
    <col min="2" max="7" width="14.77734375" style="70" customWidth="1"/>
    <col min="8" max="8" width="12.77734375" style="70" customWidth="1"/>
    <col min="9" max="16384" width="8.88671875" style="70" customWidth="1"/>
  </cols>
  <sheetData>
    <row r="1" spans="1:40" s="1048" customFormat="1" ht="11.25">
      <c r="A1" s="1046" t="s">
        <v>549</v>
      </c>
      <c r="B1" s="1047"/>
      <c r="H1" s="1049" t="s">
        <v>26</v>
      </c>
      <c r="N1" s="1050"/>
      <c r="O1" s="1047"/>
      <c r="P1" s="1047"/>
      <c r="U1" s="1051"/>
      <c r="V1" s="1047"/>
      <c r="AA1" s="1050"/>
      <c r="AB1" s="1047"/>
      <c r="AN1" s="1050"/>
    </row>
    <row r="2" ht="15"/>
    <row r="3" spans="1:8" s="211" customFormat="1" ht="23.25">
      <c r="A3" s="1439" t="s">
        <v>927</v>
      </c>
      <c r="B3" s="1440"/>
      <c r="C3" s="1440"/>
      <c r="D3" s="1440"/>
      <c r="E3" s="1439" t="s">
        <v>928</v>
      </c>
      <c r="F3" s="1439"/>
      <c r="G3" s="1439"/>
      <c r="H3" s="1439"/>
    </row>
    <row r="4" ht="15"/>
    <row r="5" spans="1:8" ht="15.75" thickBot="1">
      <c r="A5" s="70" t="s">
        <v>149</v>
      </c>
      <c r="H5" s="212" t="s">
        <v>24</v>
      </c>
    </row>
    <row r="6" spans="1:8" ht="19.5" customHeight="1">
      <c r="A6" s="1441" t="s">
        <v>349</v>
      </c>
      <c r="B6" s="1443" t="s">
        <v>350</v>
      </c>
      <c r="C6" s="1444"/>
      <c r="D6" s="1444"/>
      <c r="E6" s="1444" t="s">
        <v>351</v>
      </c>
      <c r="F6" s="1441"/>
      <c r="G6" s="1445" t="s">
        <v>352</v>
      </c>
      <c r="H6" s="1443" t="s">
        <v>25</v>
      </c>
    </row>
    <row r="7" spans="1:8" ht="19.5" customHeight="1">
      <c r="A7" s="1442"/>
      <c r="B7" s="1434" t="s">
        <v>353</v>
      </c>
      <c r="C7" s="1434" t="s">
        <v>354</v>
      </c>
      <c r="D7" s="1434" t="s">
        <v>355</v>
      </c>
      <c r="E7" s="1434" t="s">
        <v>356</v>
      </c>
      <c r="F7" s="1436" t="s">
        <v>357</v>
      </c>
      <c r="G7" s="1435"/>
      <c r="H7" s="1446"/>
    </row>
    <row r="8" spans="1:8" ht="19.5" customHeight="1">
      <c r="A8" s="1442"/>
      <c r="B8" s="1435"/>
      <c r="C8" s="1435"/>
      <c r="D8" s="1435"/>
      <c r="E8" s="1435"/>
      <c r="F8" s="1437"/>
      <c r="G8" s="1435"/>
      <c r="H8" s="1446"/>
    </row>
    <row r="9" spans="1:8" ht="19.5" customHeight="1">
      <c r="A9" s="1442"/>
      <c r="B9" s="1435"/>
      <c r="C9" s="1435"/>
      <c r="D9" s="1435"/>
      <c r="E9" s="1435"/>
      <c r="F9" s="1438"/>
      <c r="G9" s="1435"/>
      <c r="H9" s="1446"/>
    </row>
    <row r="10" spans="1:8" s="213" customFormat="1" ht="25.5" customHeight="1">
      <c r="A10" s="643">
        <v>2016</v>
      </c>
      <c r="B10" s="644">
        <v>538992</v>
      </c>
      <c r="C10" s="645">
        <v>0</v>
      </c>
      <c r="D10" s="645">
        <v>102939</v>
      </c>
      <c r="E10" s="645">
        <v>138581</v>
      </c>
      <c r="F10" s="645">
        <v>297472</v>
      </c>
      <c r="G10" s="645">
        <v>15</v>
      </c>
      <c r="H10" s="646">
        <v>2016</v>
      </c>
    </row>
    <row r="11" spans="1:8" s="213" customFormat="1" ht="25.5" customHeight="1">
      <c r="A11" s="643">
        <v>2017</v>
      </c>
      <c r="B11" s="644">
        <v>539386</v>
      </c>
      <c r="C11" s="645">
        <v>0</v>
      </c>
      <c r="D11" s="645">
        <v>102939</v>
      </c>
      <c r="E11" s="645">
        <v>138581</v>
      </c>
      <c r="F11" s="645">
        <v>297866</v>
      </c>
      <c r="G11" s="645">
        <v>15</v>
      </c>
      <c r="H11" s="646">
        <v>2017</v>
      </c>
    </row>
    <row r="12" spans="1:8" s="213" customFormat="1" ht="25.5" customHeight="1">
      <c r="A12" s="643">
        <v>2018</v>
      </c>
      <c r="B12" s="644">
        <v>511871.3</v>
      </c>
      <c r="C12" s="645">
        <v>0</v>
      </c>
      <c r="D12" s="645">
        <v>11560</v>
      </c>
      <c r="E12" s="645">
        <v>90428</v>
      </c>
      <c r="F12" s="645">
        <v>409883.3</v>
      </c>
      <c r="G12" s="645">
        <v>16</v>
      </c>
      <c r="H12" s="646">
        <v>2018</v>
      </c>
    </row>
    <row r="13" spans="1:8" s="213" customFormat="1" ht="25.5" customHeight="1">
      <c r="A13" s="643">
        <v>2019</v>
      </c>
      <c r="B13" s="644">
        <v>542689</v>
      </c>
      <c r="C13" s="645">
        <v>0</v>
      </c>
      <c r="D13" s="645">
        <v>11740</v>
      </c>
      <c r="E13" s="645">
        <v>132158</v>
      </c>
      <c r="F13" s="645">
        <v>398791</v>
      </c>
      <c r="G13" s="645">
        <v>16</v>
      </c>
      <c r="H13" s="646">
        <v>2019</v>
      </c>
    </row>
    <row r="14" spans="1:8" s="722" customFormat="1" ht="25.5" customHeight="1">
      <c r="A14" s="647">
        <v>2020</v>
      </c>
      <c r="B14" s="720">
        <f>SUM(C14:D14,E14:F14)</f>
        <v>545048</v>
      </c>
      <c r="C14" s="721">
        <v>0</v>
      </c>
      <c r="D14" s="648">
        <f>11740+160</f>
        <v>11900</v>
      </c>
      <c r="E14" s="648">
        <f>132158+362</f>
        <v>132520</v>
      </c>
      <c r="F14" s="648">
        <f>398791+1837</f>
        <v>400628</v>
      </c>
      <c r="G14" s="721">
        <v>16</v>
      </c>
      <c r="H14" s="649">
        <v>2020</v>
      </c>
    </row>
    <row r="15" spans="1:8" s="213" customFormat="1" ht="2.25" customHeight="1">
      <c r="A15" s="362"/>
      <c r="B15" s="364"/>
      <c r="C15" s="363"/>
      <c r="D15" s="364"/>
      <c r="E15" s="364"/>
      <c r="F15" s="364"/>
      <c r="G15" s="193"/>
      <c r="H15" s="365"/>
    </row>
    <row r="16" spans="1:8" s="72" customFormat="1" ht="2.25" customHeight="1" thickBot="1">
      <c r="A16" s="366"/>
      <c r="B16" s="367"/>
      <c r="C16" s="368"/>
      <c r="D16" s="367"/>
      <c r="E16" s="367"/>
      <c r="F16" s="367"/>
      <c r="G16" s="369"/>
      <c r="H16" s="370"/>
    </row>
    <row r="17" spans="1:5" s="71" customFormat="1" ht="19.5" customHeight="1">
      <c r="A17" s="73" t="s">
        <v>358</v>
      </c>
      <c r="E17" s="74"/>
    </row>
    <row r="18" spans="1:5" s="71" customFormat="1" ht="19.5" customHeight="1">
      <c r="A18" s="75" t="s">
        <v>359</v>
      </c>
      <c r="E18" s="58" t="s">
        <v>212</v>
      </c>
    </row>
    <row r="20" s="71" customFormat="1" ht="19.5" customHeight="1"/>
    <row r="21" s="71" customFormat="1" ht="19.5" customHeight="1"/>
    <row r="22" s="71" customFormat="1" ht="19.5" customHeight="1"/>
    <row r="23" s="71" customFormat="1" ht="19.5" customHeight="1"/>
    <row r="24" s="71" customFormat="1" ht="19.5" customHeight="1"/>
    <row r="25" s="71" customFormat="1" ht="19.5" customHeight="1"/>
    <row r="26" s="71" customFormat="1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</sheetData>
  <sheetProtection/>
  <mergeCells count="12">
    <mergeCell ref="H6:H9"/>
    <mergeCell ref="B7:B9"/>
    <mergeCell ref="C7:C9"/>
    <mergeCell ref="D7:D9"/>
    <mergeCell ref="E7:E9"/>
    <mergeCell ref="F7:F9"/>
    <mergeCell ref="A3:D3"/>
    <mergeCell ref="E3:H3"/>
    <mergeCell ref="A6:A9"/>
    <mergeCell ref="B6:D6"/>
    <mergeCell ref="E6:F6"/>
    <mergeCell ref="G6:G9"/>
  </mergeCells>
  <printOptions/>
  <pageMargins left="0.984251968503937" right="0.984251968503937" top="0.5905511811023623" bottom="0.5905511811023623" header="0" footer="0"/>
  <pageSetup horizontalDpi="600" verticalDpi="600" orientation="portrait" paperSize="9" r:id="rId3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V17"/>
  <sheetViews>
    <sheetView zoomScale="130" zoomScaleNormal="130" zoomScaleSheetLayoutView="106" zoomScalePageLayoutView="0" workbookViewId="0" topLeftCell="A1">
      <selection activeCell="Q4" sqref="Q4"/>
    </sheetView>
  </sheetViews>
  <sheetFormatPr defaultColWidth="8.88671875" defaultRowHeight="13.5"/>
  <cols>
    <col min="1" max="1" width="8.6640625" style="1108" customWidth="1"/>
    <col min="2" max="2" width="3.77734375" style="1108" customWidth="1"/>
    <col min="3" max="4" width="4.4453125" style="1109" customWidth="1"/>
    <col min="5" max="5" width="3.77734375" style="1109" customWidth="1"/>
    <col min="6" max="7" width="4.4453125" style="1109" customWidth="1"/>
    <col min="8" max="8" width="3.3359375" style="1109" customWidth="1"/>
    <col min="9" max="10" width="4.4453125" style="1109" customWidth="1"/>
    <col min="11" max="16" width="3.4453125" style="1110" customWidth="1"/>
    <col min="17" max="17" width="3.4453125" style="1109" customWidth="1"/>
    <col min="18" max="18" width="4.5546875" style="1109" customWidth="1"/>
    <col min="19" max="19" width="5.4453125" style="1109" customWidth="1"/>
    <col min="20" max="20" width="3.4453125" style="1110" customWidth="1"/>
    <col min="21" max="21" width="3.6640625" style="1110" customWidth="1"/>
    <col min="22" max="22" width="3.99609375" style="1110" customWidth="1"/>
    <col min="23" max="24" width="3.21484375" style="1110" customWidth="1"/>
    <col min="25" max="25" width="3.5546875" style="1110" customWidth="1"/>
    <col min="26" max="27" width="3.21484375" style="1110" customWidth="1"/>
    <col min="28" max="28" width="3.4453125" style="1110" customWidth="1"/>
    <col min="29" max="29" width="5.88671875" style="1109" customWidth="1"/>
    <col min="30" max="30" width="9.4453125" style="1108" customWidth="1"/>
    <col min="31" max="16384" width="8.88671875" style="1109" customWidth="1"/>
  </cols>
  <sheetData>
    <row r="1" spans="1:30" s="1060" customFormat="1" ht="11.25">
      <c r="A1" s="1059" t="s">
        <v>686</v>
      </c>
      <c r="B1" s="1059"/>
      <c r="K1" s="1061"/>
      <c r="L1" s="1061"/>
      <c r="M1" s="1061"/>
      <c r="N1" s="1061"/>
      <c r="O1" s="1061"/>
      <c r="P1" s="1061"/>
      <c r="T1" s="1061"/>
      <c r="U1" s="1061"/>
      <c r="V1" s="1061"/>
      <c r="W1" s="1061"/>
      <c r="X1" s="1061"/>
      <c r="Y1" s="1061"/>
      <c r="Z1" s="1061"/>
      <c r="AA1" s="1061"/>
      <c r="AB1" s="1061"/>
      <c r="AD1" s="1062" t="s">
        <v>687</v>
      </c>
    </row>
    <row r="2" spans="1:30" s="1064" customFormat="1" ht="12">
      <c r="A2" s="1063"/>
      <c r="B2" s="1063"/>
      <c r="K2" s="1065"/>
      <c r="L2" s="1065"/>
      <c r="M2" s="1065"/>
      <c r="N2" s="1065"/>
      <c r="O2" s="1065"/>
      <c r="P2" s="1065"/>
      <c r="T2" s="1065"/>
      <c r="U2" s="1065"/>
      <c r="V2" s="1065"/>
      <c r="W2" s="1065"/>
      <c r="X2" s="1065"/>
      <c r="Y2" s="1065"/>
      <c r="Z2" s="1065"/>
      <c r="AA2" s="1065"/>
      <c r="AB2" s="1065"/>
      <c r="AD2" s="1063"/>
    </row>
    <row r="3" spans="1:30" s="1066" customFormat="1" ht="24" customHeight="1">
      <c r="A3" s="1450" t="s">
        <v>929</v>
      </c>
      <c r="B3" s="1450"/>
      <c r="C3" s="1450"/>
      <c r="D3" s="1450"/>
      <c r="E3" s="1450"/>
      <c r="F3" s="1450"/>
      <c r="G3" s="1450"/>
      <c r="H3" s="1450"/>
      <c r="I3" s="1450"/>
      <c r="J3" s="1450"/>
      <c r="K3" s="1450"/>
      <c r="L3" s="1450"/>
      <c r="M3" s="1450"/>
      <c r="N3" s="1450"/>
      <c r="O3" s="1450"/>
      <c r="P3" s="1450"/>
      <c r="Q3" s="1450" t="s">
        <v>930</v>
      </c>
      <c r="R3" s="1450"/>
      <c r="S3" s="1450"/>
      <c r="T3" s="1450"/>
      <c r="U3" s="1450"/>
      <c r="V3" s="1450"/>
      <c r="W3" s="1450"/>
      <c r="X3" s="1450"/>
      <c r="Y3" s="1450"/>
      <c r="Z3" s="1450"/>
      <c r="AA3" s="1450"/>
      <c r="AB3" s="1450"/>
      <c r="AC3" s="1450"/>
      <c r="AD3" s="1450"/>
    </row>
    <row r="4" spans="1:30" s="1064" customFormat="1" ht="12">
      <c r="A4" s="1067"/>
      <c r="B4" s="1067"/>
      <c r="C4" s="1068"/>
      <c r="D4" s="1068"/>
      <c r="E4" s="1068"/>
      <c r="F4" s="1068"/>
      <c r="G4" s="1068"/>
      <c r="H4" s="1068"/>
      <c r="I4" s="1068"/>
      <c r="J4" s="1068"/>
      <c r="K4" s="1069"/>
      <c r="L4" s="1069"/>
      <c r="M4" s="1069"/>
      <c r="N4" s="1069"/>
      <c r="O4" s="1069"/>
      <c r="P4" s="1069"/>
      <c r="Q4" s="1068"/>
      <c r="R4" s="1068"/>
      <c r="S4" s="1068"/>
      <c r="T4" s="1069"/>
      <c r="U4" s="1069"/>
      <c r="V4" s="1069"/>
      <c r="W4" s="1069"/>
      <c r="X4" s="1069"/>
      <c r="Y4" s="1069"/>
      <c r="Z4" s="1069"/>
      <c r="AA4" s="1069"/>
      <c r="AB4" s="1069"/>
      <c r="AC4" s="1068"/>
      <c r="AD4" s="1067"/>
    </row>
    <row r="5" spans="1:30" s="1070" customFormat="1" ht="15.75" thickBot="1">
      <c r="A5" s="1070" t="s">
        <v>688</v>
      </c>
      <c r="K5" s="1071"/>
      <c r="L5" s="1071"/>
      <c r="M5" s="1071"/>
      <c r="N5" s="1071"/>
      <c r="O5" s="1071"/>
      <c r="P5" s="1071"/>
      <c r="T5" s="1071"/>
      <c r="U5" s="1071"/>
      <c r="V5" s="1071"/>
      <c r="W5" s="1071"/>
      <c r="X5" s="1071"/>
      <c r="Y5" s="1071"/>
      <c r="Z5" s="1071"/>
      <c r="AA5" s="1071"/>
      <c r="AB5" s="1071"/>
      <c r="AD5" s="1072" t="s">
        <v>689</v>
      </c>
    </row>
    <row r="6" spans="1:30" s="1070" customFormat="1" ht="14.25" customHeight="1">
      <c r="A6" s="1451" t="s">
        <v>690</v>
      </c>
      <c r="B6" s="1073" t="s">
        <v>691</v>
      </c>
      <c r="C6" s="1074"/>
      <c r="D6" s="1075"/>
      <c r="E6" s="1074" t="s">
        <v>692</v>
      </c>
      <c r="F6" s="1074"/>
      <c r="G6" s="1075"/>
      <c r="H6" s="1074" t="s">
        <v>693</v>
      </c>
      <c r="I6" s="1074"/>
      <c r="J6" s="1075"/>
      <c r="K6" s="1454" t="s">
        <v>694</v>
      </c>
      <c r="L6" s="1455"/>
      <c r="M6" s="1456"/>
      <c r="N6" s="1074" t="s">
        <v>695</v>
      </c>
      <c r="O6" s="1074"/>
      <c r="P6" s="1075"/>
      <c r="Q6" s="1074" t="s">
        <v>696</v>
      </c>
      <c r="R6" s="1074"/>
      <c r="S6" s="1075"/>
      <c r="T6" s="1074" t="s">
        <v>697</v>
      </c>
      <c r="U6" s="1074"/>
      <c r="V6" s="1075"/>
      <c r="W6" s="1074" t="s">
        <v>698</v>
      </c>
      <c r="X6" s="1074"/>
      <c r="Y6" s="1075"/>
      <c r="Z6" s="1074" t="s">
        <v>699</v>
      </c>
      <c r="AA6" s="1074"/>
      <c r="AB6" s="1075"/>
      <c r="AC6" s="1076" t="s">
        <v>700</v>
      </c>
      <c r="AD6" s="1457" t="s">
        <v>701</v>
      </c>
    </row>
    <row r="7" spans="1:30" s="1070" customFormat="1" ht="29.25" customHeight="1">
      <c r="A7" s="1452"/>
      <c r="B7" s="1077" t="s">
        <v>702</v>
      </c>
      <c r="C7" s="1078"/>
      <c r="D7" s="1079"/>
      <c r="E7" s="1078" t="s">
        <v>703</v>
      </c>
      <c r="F7" s="1080"/>
      <c r="G7" s="1081"/>
      <c r="H7" s="1460" t="s">
        <v>704</v>
      </c>
      <c r="I7" s="1461"/>
      <c r="J7" s="1462"/>
      <c r="K7" s="1460" t="s">
        <v>705</v>
      </c>
      <c r="L7" s="1461"/>
      <c r="M7" s="1462"/>
      <c r="N7" s="1460" t="s">
        <v>706</v>
      </c>
      <c r="O7" s="1461"/>
      <c r="P7" s="1462"/>
      <c r="Q7" s="1080" t="s">
        <v>707</v>
      </c>
      <c r="R7" s="1080"/>
      <c r="S7" s="1081"/>
      <c r="T7" s="1460" t="s">
        <v>708</v>
      </c>
      <c r="U7" s="1461"/>
      <c r="V7" s="1462"/>
      <c r="W7" s="1460" t="s">
        <v>709</v>
      </c>
      <c r="X7" s="1461"/>
      <c r="Y7" s="1462"/>
      <c r="Z7" s="1447" t="s">
        <v>710</v>
      </c>
      <c r="AA7" s="1448"/>
      <c r="AB7" s="1449"/>
      <c r="AC7" s="1082" t="s">
        <v>711</v>
      </c>
      <c r="AD7" s="1458"/>
    </row>
    <row r="8" spans="1:30" s="1070" customFormat="1" ht="15">
      <c r="A8" s="1452"/>
      <c r="B8" s="1083" t="s">
        <v>712</v>
      </c>
      <c r="C8" s="1083" t="s">
        <v>713</v>
      </c>
      <c r="D8" s="1083" t="s">
        <v>714</v>
      </c>
      <c r="E8" s="1083" t="s">
        <v>715</v>
      </c>
      <c r="F8" s="1083" t="s">
        <v>716</v>
      </c>
      <c r="G8" s="1083" t="s">
        <v>714</v>
      </c>
      <c r="H8" s="1083" t="s">
        <v>712</v>
      </c>
      <c r="I8" s="1083" t="s">
        <v>713</v>
      </c>
      <c r="J8" s="1083" t="s">
        <v>717</v>
      </c>
      <c r="K8" s="1084" t="s">
        <v>712</v>
      </c>
      <c r="L8" s="1085" t="s">
        <v>713</v>
      </c>
      <c r="M8" s="1083" t="s">
        <v>714</v>
      </c>
      <c r="N8" s="1083" t="s">
        <v>712</v>
      </c>
      <c r="O8" s="1083" t="s">
        <v>713</v>
      </c>
      <c r="P8" s="1083" t="s">
        <v>714</v>
      </c>
      <c r="Q8" s="1083" t="s">
        <v>715</v>
      </c>
      <c r="R8" s="1083" t="s">
        <v>716</v>
      </c>
      <c r="S8" s="1083" t="s">
        <v>714</v>
      </c>
      <c r="T8" s="1083" t="s">
        <v>712</v>
      </c>
      <c r="U8" s="1083" t="s">
        <v>716</v>
      </c>
      <c r="V8" s="1083" t="s">
        <v>714</v>
      </c>
      <c r="W8" s="1083" t="s">
        <v>715</v>
      </c>
      <c r="X8" s="1083" t="s">
        <v>713</v>
      </c>
      <c r="Y8" s="1083" t="s">
        <v>714</v>
      </c>
      <c r="Z8" s="1083" t="s">
        <v>712</v>
      </c>
      <c r="AA8" s="1083" t="s">
        <v>713</v>
      </c>
      <c r="AB8" s="1083" t="s">
        <v>714</v>
      </c>
      <c r="AC8" s="1086" t="s">
        <v>718</v>
      </c>
      <c r="AD8" s="1458"/>
    </row>
    <row r="9" spans="1:30" s="1070" customFormat="1" ht="15">
      <c r="A9" s="1453"/>
      <c r="B9" s="1081" t="s">
        <v>13</v>
      </c>
      <c r="C9" s="1081" t="s">
        <v>15</v>
      </c>
      <c r="D9" s="1081" t="s">
        <v>14</v>
      </c>
      <c r="E9" s="1081" t="s">
        <v>13</v>
      </c>
      <c r="F9" s="1081" t="s">
        <v>15</v>
      </c>
      <c r="G9" s="1081" t="s">
        <v>14</v>
      </c>
      <c r="H9" s="1081" t="s">
        <v>13</v>
      </c>
      <c r="I9" s="1081" t="s">
        <v>15</v>
      </c>
      <c r="J9" s="1081" t="s">
        <v>14</v>
      </c>
      <c r="K9" s="1087" t="s">
        <v>13</v>
      </c>
      <c r="L9" s="1088" t="s">
        <v>15</v>
      </c>
      <c r="M9" s="1081" t="s">
        <v>14</v>
      </c>
      <c r="N9" s="1081" t="s">
        <v>13</v>
      </c>
      <c r="O9" s="1081" t="s">
        <v>15</v>
      </c>
      <c r="P9" s="1081" t="s">
        <v>14</v>
      </c>
      <c r="Q9" s="1081" t="s">
        <v>13</v>
      </c>
      <c r="R9" s="1081" t="s">
        <v>15</v>
      </c>
      <c r="S9" s="1081" t="s">
        <v>14</v>
      </c>
      <c r="T9" s="1081" t="s">
        <v>13</v>
      </c>
      <c r="U9" s="1081" t="s">
        <v>15</v>
      </c>
      <c r="V9" s="1081" t="s">
        <v>14</v>
      </c>
      <c r="W9" s="1081" t="s">
        <v>13</v>
      </c>
      <c r="X9" s="1081" t="s">
        <v>15</v>
      </c>
      <c r="Y9" s="1081" t="s">
        <v>14</v>
      </c>
      <c r="Z9" s="1081" t="s">
        <v>13</v>
      </c>
      <c r="AA9" s="1081" t="s">
        <v>15</v>
      </c>
      <c r="AB9" s="1081" t="s">
        <v>14</v>
      </c>
      <c r="AC9" s="1089" t="s">
        <v>719</v>
      </c>
      <c r="AD9" s="1459"/>
    </row>
    <row r="10" spans="1:30" s="1071" customFormat="1" ht="22.5" customHeight="1">
      <c r="A10" s="1090">
        <v>2016</v>
      </c>
      <c r="B10" s="1091">
        <v>0</v>
      </c>
      <c r="C10" s="1091">
        <v>0</v>
      </c>
      <c r="D10" s="1091">
        <v>0</v>
      </c>
      <c r="E10" s="1091">
        <v>0</v>
      </c>
      <c r="F10" s="1091">
        <v>0</v>
      </c>
      <c r="G10" s="1091">
        <v>0</v>
      </c>
      <c r="H10" s="1091">
        <v>0</v>
      </c>
      <c r="I10" s="1091">
        <v>0</v>
      </c>
      <c r="J10" s="1091">
        <v>0</v>
      </c>
      <c r="K10" s="1091">
        <v>0</v>
      </c>
      <c r="L10" s="1091">
        <v>0</v>
      </c>
      <c r="M10" s="1091">
        <v>0</v>
      </c>
      <c r="N10" s="1091">
        <v>0</v>
      </c>
      <c r="O10" s="1091">
        <v>0</v>
      </c>
      <c r="P10" s="1091">
        <v>0</v>
      </c>
      <c r="Q10" s="1092">
        <v>5</v>
      </c>
      <c r="R10" s="1092">
        <v>4086</v>
      </c>
      <c r="S10" s="1093">
        <v>36922.6</v>
      </c>
      <c r="T10" s="1092">
        <v>5</v>
      </c>
      <c r="U10" s="1114">
        <v>4086</v>
      </c>
      <c r="V10" s="1094">
        <v>36922.6</v>
      </c>
      <c r="W10" s="1092">
        <v>5</v>
      </c>
      <c r="X10" s="1114">
        <v>4086</v>
      </c>
      <c r="Y10" s="1094">
        <v>36922.6</v>
      </c>
      <c r="Z10" s="1092">
        <v>5</v>
      </c>
      <c r="AA10" s="1114">
        <v>4086</v>
      </c>
      <c r="AB10" s="1116">
        <v>36922.6</v>
      </c>
      <c r="AC10" s="1095">
        <v>13466</v>
      </c>
      <c r="AD10" s="1096">
        <v>2016</v>
      </c>
    </row>
    <row r="11" spans="1:30" s="1071" customFormat="1" ht="22.5" customHeight="1">
      <c r="A11" s="1090">
        <v>2017</v>
      </c>
      <c r="B11" s="1091">
        <v>0</v>
      </c>
      <c r="C11" s="1091">
        <v>0</v>
      </c>
      <c r="D11" s="1091">
        <v>0</v>
      </c>
      <c r="E11" s="1091">
        <v>0</v>
      </c>
      <c r="F11" s="1091">
        <v>0</v>
      </c>
      <c r="G11" s="1091">
        <v>0</v>
      </c>
      <c r="H11" s="1091">
        <v>0</v>
      </c>
      <c r="I11" s="1091">
        <v>0</v>
      </c>
      <c r="J11" s="1091">
        <v>0</v>
      </c>
      <c r="K11" s="1091">
        <v>0</v>
      </c>
      <c r="L11" s="1091">
        <v>0</v>
      </c>
      <c r="M11" s="1091">
        <v>0</v>
      </c>
      <c r="N11" s="1091">
        <v>0</v>
      </c>
      <c r="O11" s="1091">
        <v>0</v>
      </c>
      <c r="P11" s="1091">
        <v>0</v>
      </c>
      <c r="Q11" s="1092">
        <v>5</v>
      </c>
      <c r="R11" s="1092">
        <v>4086</v>
      </c>
      <c r="S11" s="1093">
        <v>36922.6</v>
      </c>
      <c r="T11" s="1092">
        <v>5</v>
      </c>
      <c r="U11" s="1114">
        <v>4086</v>
      </c>
      <c r="V11" s="1094">
        <v>36922.6</v>
      </c>
      <c r="W11" s="1092">
        <v>5</v>
      </c>
      <c r="X11" s="1114">
        <v>4086</v>
      </c>
      <c r="Y11" s="1094">
        <v>36922.6</v>
      </c>
      <c r="Z11" s="1092">
        <v>5</v>
      </c>
      <c r="AA11" s="1114">
        <v>4086</v>
      </c>
      <c r="AB11" s="1116">
        <v>36922.6</v>
      </c>
      <c r="AC11" s="1095">
        <v>13466</v>
      </c>
      <c r="AD11" s="1096">
        <v>2017</v>
      </c>
    </row>
    <row r="12" spans="1:30" s="1071" customFormat="1" ht="22.5" customHeight="1">
      <c r="A12" s="1090">
        <v>2018</v>
      </c>
      <c r="B12" s="1091">
        <v>0</v>
      </c>
      <c r="C12" s="1091">
        <v>0</v>
      </c>
      <c r="D12" s="1091">
        <v>0</v>
      </c>
      <c r="E12" s="1091">
        <v>0</v>
      </c>
      <c r="F12" s="1091">
        <v>0</v>
      </c>
      <c r="G12" s="1091">
        <v>0</v>
      </c>
      <c r="H12" s="1091">
        <v>0</v>
      </c>
      <c r="I12" s="1091">
        <v>0</v>
      </c>
      <c r="J12" s="1091">
        <v>0</v>
      </c>
      <c r="K12" s="1091">
        <v>0</v>
      </c>
      <c r="L12" s="1091">
        <v>0</v>
      </c>
      <c r="M12" s="1091">
        <v>0</v>
      </c>
      <c r="N12" s="1091">
        <v>0</v>
      </c>
      <c r="O12" s="1091">
        <v>0</v>
      </c>
      <c r="P12" s="1091">
        <v>0</v>
      </c>
      <c r="Q12" s="1092">
        <v>5</v>
      </c>
      <c r="R12" s="1092">
        <v>4086</v>
      </c>
      <c r="S12" s="1093">
        <v>36922.6</v>
      </c>
      <c r="T12" s="1092">
        <v>5</v>
      </c>
      <c r="U12" s="1114">
        <v>4086</v>
      </c>
      <c r="V12" s="1094">
        <v>36922.6</v>
      </c>
      <c r="W12" s="1092">
        <v>5</v>
      </c>
      <c r="X12" s="1114">
        <v>4086</v>
      </c>
      <c r="Y12" s="1094">
        <v>36922.6</v>
      </c>
      <c r="Z12" s="1092">
        <v>5</v>
      </c>
      <c r="AA12" s="1114">
        <v>4086</v>
      </c>
      <c r="AB12" s="1116">
        <v>36922.6</v>
      </c>
      <c r="AC12" s="1095">
        <v>15033</v>
      </c>
      <c r="AD12" s="1096">
        <v>2018</v>
      </c>
    </row>
    <row r="13" spans="1:30" s="1071" customFormat="1" ht="22.5" customHeight="1">
      <c r="A13" s="1090">
        <v>2019</v>
      </c>
      <c r="B13" s="1091">
        <v>0</v>
      </c>
      <c r="C13" s="1091">
        <v>0</v>
      </c>
      <c r="D13" s="1091">
        <v>0</v>
      </c>
      <c r="E13" s="1091">
        <v>0</v>
      </c>
      <c r="F13" s="1091">
        <v>0</v>
      </c>
      <c r="G13" s="1091">
        <v>0</v>
      </c>
      <c r="H13" s="1091">
        <v>0</v>
      </c>
      <c r="I13" s="1091">
        <v>0</v>
      </c>
      <c r="J13" s="1091">
        <v>0</v>
      </c>
      <c r="K13" s="1091">
        <v>0</v>
      </c>
      <c r="L13" s="1091">
        <v>0</v>
      </c>
      <c r="M13" s="1091">
        <v>0</v>
      </c>
      <c r="N13" s="1091">
        <v>0</v>
      </c>
      <c r="O13" s="1091">
        <v>0</v>
      </c>
      <c r="P13" s="1091">
        <v>0</v>
      </c>
      <c r="Q13" s="1092">
        <v>5</v>
      </c>
      <c r="R13" s="1092">
        <v>4086</v>
      </c>
      <c r="S13" s="1093">
        <v>36922.6</v>
      </c>
      <c r="T13" s="1092">
        <v>5</v>
      </c>
      <c r="U13" s="1114">
        <v>4086</v>
      </c>
      <c r="V13" s="1094">
        <v>36922.6</v>
      </c>
      <c r="W13" s="1092">
        <v>5</v>
      </c>
      <c r="X13" s="1114">
        <v>4086</v>
      </c>
      <c r="Y13" s="1094">
        <v>36922.6</v>
      </c>
      <c r="Z13" s="1092">
        <v>5</v>
      </c>
      <c r="AA13" s="1114">
        <v>4086</v>
      </c>
      <c r="AB13" s="1116">
        <v>36922.6</v>
      </c>
      <c r="AC13" s="1095">
        <v>15552</v>
      </c>
      <c r="AD13" s="1096">
        <v>2019</v>
      </c>
    </row>
    <row r="14" spans="1:256" s="1100" customFormat="1" ht="22.5" customHeight="1">
      <c r="A14" s="1111">
        <v>2020</v>
      </c>
      <c r="B14" s="1091">
        <v>0</v>
      </c>
      <c r="C14" s="1091">
        <v>0</v>
      </c>
      <c r="D14" s="1091">
        <v>0</v>
      </c>
      <c r="E14" s="1091">
        <v>0</v>
      </c>
      <c r="F14" s="1091">
        <v>0</v>
      </c>
      <c r="G14" s="1091">
        <v>0</v>
      </c>
      <c r="H14" s="1091">
        <v>0</v>
      </c>
      <c r="I14" s="1091">
        <v>0</v>
      </c>
      <c r="J14" s="1091">
        <v>0</v>
      </c>
      <c r="K14" s="1091">
        <v>0</v>
      </c>
      <c r="L14" s="1091">
        <v>0</v>
      </c>
      <c r="M14" s="1091">
        <v>0</v>
      </c>
      <c r="N14" s="1091">
        <v>0</v>
      </c>
      <c r="O14" s="1091">
        <v>0</v>
      </c>
      <c r="P14" s="1091">
        <v>0</v>
      </c>
      <c r="Q14" s="1097">
        <v>5</v>
      </c>
      <c r="R14" s="1097">
        <v>4086</v>
      </c>
      <c r="S14" s="1098">
        <v>36922.6</v>
      </c>
      <c r="T14" s="1097">
        <v>5</v>
      </c>
      <c r="U14" s="1115">
        <v>4086</v>
      </c>
      <c r="V14" s="1098">
        <v>36922.6</v>
      </c>
      <c r="W14" s="1097">
        <v>5</v>
      </c>
      <c r="X14" s="1115">
        <v>4086</v>
      </c>
      <c r="Y14" s="1098">
        <v>36922.6</v>
      </c>
      <c r="Z14" s="1097">
        <v>5</v>
      </c>
      <c r="AA14" s="1115">
        <v>4086</v>
      </c>
      <c r="AB14" s="1117">
        <v>36922.6</v>
      </c>
      <c r="AC14" s="1099">
        <v>17486</v>
      </c>
      <c r="AD14" s="1112">
        <v>2020</v>
      </c>
      <c r="AE14" s="1113"/>
      <c r="AF14" s="1113"/>
      <c r="AG14" s="1113"/>
      <c r="AH14" s="1113"/>
      <c r="AI14" s="1113"/>
      <c r="AJ14" s="1113"/>
      <c r="AK14" s="1113"/>
      <c r="AL14" s="1113"/>
      <c r="AM14" s="1113"/>
      <c r="AN14" s="1113"/>
      <c r="AO14" s="1113"/>
      <c r="AP14" s="1113"/>
      <c r="AQ14" s="1113"/>
      <c r="AR14" s="1113"/>
      <c r="AS14" s="1113"/>
      <c r="AT14" s="1113"/>
      <c r="AU14" s="1113"/>
      <c r="AV14" s="1113"/>
      <c r="AW14" s="1113"/>
      <c r="AX14" s="1113"/>
      <c r="AY14" s="1113"/>
      <c r="AZ14" s="1113"/>
      <c r="BA14" s="1113"/>
      <c r="BB14" s="1113"/>
      <c r="BC14" s="1113"/>
      <c r="BD14" s="1113"/>
      <c r="BE14" s="1113"/>
      <c r="BF14" s="1113"/>
      <c r="BG14" s="1113"/>
      <c r="BH14" s="1113"/>
      <c r="BI14" s="1113"/>
      <c r="BJ14" s="1113"/>
      <c r="BK14" s="1113"/>
      <c r="BL14" s="1113"/>
      <c r="BM14" s="1113"/>
      <c r="BN14" s="1113"/>
      <c r="BO14" s="1113"/>
      <c r="BP14" s="1113"/>
      <c r="BQ14" s="1113"/>
      <c r="BR14" s="1113"/>
      <c r="BS14" s="1113"/>
      <c r="BT14" s="1113"/>
      <c r="BU14" s="1113"/>
      <c r="BV14" s="1113"/>
      <c r="BW14" s="1113"/>
      <c r="BX14" s="1113"/>
      <c r="BY14" s="1113"/>
      <c r="BZ14" s="1113"/>
      <c r="CA14" s="1113"/>
      <c r="CB14" s="1113"/>
      <c r="CC14" s="1113"/>
      <c r="CD14" s="1113"/>
      <c r="CE14" s="1113"/>
      <c r="CF14" s="1113"/>
      <c r="CG14" s="1113"/>
      <c r="CH14" s="1113"/>
      <c r="CI14" s="1113"/>
      <c r="CJ14" s="1113"/>
      <c r="CK14" s="1113"/>
      <c r="CL14" s="1113"/>
      <c r="CM14" s="1113"/>
      <c r="CN14" s="1113"/>
      <c r="CO14" s="1113"/>
      <c r="CP14" s="1113"/>
      <c r="CQ14" s="1113"/>
      <c r="CR14" s="1113"/>
      <c r="CS14" s="1113"/>
      <c r="CT14" s="1113"/>
      <c r="CU14" s="1113"/>
      <c r="CV14" s="1113"/>
      <c r="CW14" s="1113"/>
      <c r="CX14" s="1113"/>
      <c r="CY14" s="1113"/>
      <c r="CZ14" s="1113"/>
      <c r="DA14" s="1113"/>
      <c r="DB14" s="1113"/>
      <c r="DC14" s="1113"/>
      <c r="DD14" s="1113"/>
      <c r="DE14" s="1113"/>
      <c r="DF14" s="1113"/>
      <c r="DG14" s="1113"/>
      <c r="DH14" s="1113"/>
      <c r="DI14" s="1113"/>
      <c r="DJ14" s="1113"/>
      <c r="DK14" s="1113"/>
      <c r="DL14" s="1113"/>
      <c r="DM14" s="1113"/>
      <c r="DN14" s="1113"/>
      <c r="DO14" s="1113"/>
      <c r="DP14" s="1113"/>
      <c r="DQ14" s="1113"/>
      <c r="DR14" s="1113"/>
      <c r="DS14" s="1113"/>
      <c r="DT14" s="1113"/>
      <c r="DU14" s="1113"/>
      <c r="DV14" s="1113"/>
      <c r="DW14" s="1113"/>
      <c r="DX14" s="1113"/>
      <c r="DY14" s="1113"/>
      <c r="DZ14" s="1113"/>
      <c r="EA14" s="1113"/>
      <c r="EB14" s="1113"/>
      <c r="EC14" s="1113"/>
      <c r="ED14" s="1113"/>
      <c r="EE14" s="1113"/>
      <c r="EF14" s="1113"/>
      <c r="EG14" s="1113"/>
      <c r="EH14" s="1113"/>
      <c r="EI14" s="1113"/>
      <c r="EJ14" s="1113"/>
      <c r="EK14" s="1113"/>
      <c r="EL14" s="1113"/>
      <c r="EM14" s="1113"/>
      <c r="EN14" s="1113"/>
      <c r="EO14" s="1113"/>
      <c r="EP14" s="1113"/>
      <c r="EQ14" s="1113"/>
      <c r="ER14" s="1113"/>
      <c r="ES14" s="1113"/>
      <c r="ET14" s="1113"/>
      <c r="EU14" s="1113"/>
      <c r="EV14" s="1113"/>
      <c r="EW14" s="1113"/>
      <c r="EX14" s="1113"/>
      <c r="EY14" s="1113"/>
      <c r="EZ14" s="1113"/>
      <c r="FA14" s="1113"/>
      <c r="FB14" s="1113"/>
      <c r="FC14" s="1113"/>
      <c r="FD14" s="1113"/>
      <c r="FE14" s="1113"/>
      <c r="FF14" s="1113"/>
      <c r="FG14" s="1113"/>
      <c r="FH14" s="1113"/>
      <c r="FI14" s="1113"/>
      <c r="FJ14" s="1113"/>
      <c r="FK14" s="1113"/>
      <c r="FL14" s="1113"/>
      <c r="FM14" s="1113"/>
      <c r="FN14" s="1113"/>
      <c r="FO14" s="1113"/>
      <c r="FP14" s="1113"/>
      <c r="FQ14" s="1113"/>
      <c r="FR14" s="1113"/>
      <c r="FS14" s="1113"/>
      <c r="FT14" s="1113"/>
      <c r="FU14" s="1113"/>
      <c r="FV14" s="1113"/>
      <c r="FW14" s="1113"/>
      <c r="FX14" s="1113"/>
      <c r="FY14" s="1113"/>
      <c r="FZ14" s="1113"/>
      <c r="GA14" s="1113"/>
      <c r="GB14" s="1113"/>
      <c r="GC14" s="1113"/>
      <c r="GD14" s="1113"/>
      <c r="GE14" s="1113"/>
      <c r="GF14" s="1113"/>
      <c r="GG14" s="1113"/>
      <c r="GH14" s="1113"/>
      <c r="GI14" s="1113"/>
      <c r="GJ14" s="1113"/>
      <c r="GK14" s="1113"/>
      <c r="GL14" s="1113"/>
      <c r="GM14" s="1113"/>
      <c r="GN14" s="1113"/>
      <c r="GO14" s="1113"/>
      <c r="GP14" s="1113"/>
      <c r="GQ14" s="1113"/>
      <c r="GR14" s="1113"/>
      <c r="GS14" s="1113"/>
      <c r="GT14" s="1113"/>
      <c r="GU14" s="1113"/>
      <c r="GV14" s="1113"/>
      <c r="GW14" s="1113"/>
      <c r="GX14" s="1113"/>
      <c r="GY14" s="1113"/>
      <c r="GZ14" s="1113"/>
      <c r="HA14" s="1113"/>
      <c r="HB14" s="1113"/>
      <c r="HC14" s="1113"/>
      <c r="HD14" s="1113"/>
      <c r="HE14" s="1113"/>
      <c r="HF14" s="1113"/>
      <c r="HG14" s="1113"/>
      <c r="HH14" s="1113"/>
      <c r="HI14" s="1113"/>
      <c r="HJ14" s="1113"/>
      <c r="HK14" s="1113"/>
      <c r="HL14" s="1113"/>
      <c r="HM14" s="1113"/>
      <c r="HN14" s="1113"/>
      <c r="HO14" s="1113"/>
      <c r="HP14" s="1113"/>
      <c r="HQ14" s="1113"/>
      <c r="HR14" s="1113"/>
      <c r="HS14" s="1113"/>
      <c r="HT14" s="1113"/>
      <c r="HU14" s="1113"/>
      <c r="HV14" s="1113"/>
      <c r="HW14" s="1113"/>
      <c r="HX14" s="1113"/>
      <c r="HY14" s="1113"/>
      <c r="HZ14" s="1113"/>
      <c r="IA14" s="1113"/>
      <c r="IB14" s="1113"/>
      <c r="IC14" s="1113"/>
      <c r="ID14" s="1113"/>
      <c r="IE14" s="1113"/>
      <c r="IF14" s="1113"/>
      <c r="IG14" s="1113"/>
      <c r="IH14" s="1113"/>
      <c r="II14" s="1113"/>
      <c r="IJ14" s="1113"/>
      <c r="IK14" s="1113"/>
      <c r="IL14" s="1113"/>
      <c r="IM14" s="1113"/>
      <c r="IN14" s="1113"/>
      <c r="IO14" s="1113"/>
      <c r="IP14" s="1113"/>
      <c r="IQ14" s="1113"/>
      <c r="IR14" s="1113"/>
      <c r="IS14" s="1113"/>
      <c r="IT14" s="1113"/>
      <c r="IU14" s="1113"/>
      <c r="IV14" s="1113"/>
    </row>
    <row r="15" spans="1:30" s="1071" customFormat="1" ht="3" customHeight="1" thickBot="1">
      <c r="A15" s="1101"/>
      <c r="B15" s="1102"/>
      <c r="C15" s="1103"/>
      <c r="D15" s="1103"/>
      <c r="E15" s="1103"/>
      <c r="F15" s="1103"/>
      <c r="G15" s="1103"/>
      <c r="H15" s="1103"/>
      <c r="I15" s="1103"/>
      <c r="J15" s="1103"/>
      <c r="K15" s="1103"/>
      <c r="L15" s="1103"/>
      <c r="M15" s="1103"/>
      <c r="N15" s="1103"/>
      <c r="O15" s="1103"/>
      <c r="P15" s="1103"/>
      <c r="Q15" s="1103"/>
      <c r="R15" s="1103"/>
      <c r="S15" s="1103"/>
      <c r="T15" s="1103"/>
      <c r="U15" s="1103"/>
      <c r="V15" s="1103"/>
      <c r="W15" s="1103"/>
      <c r="X15" s="1103"/>
      <c r="Y15" s="1103"/>
      <c r="Z15" s="1103"/>
      <c r="AA15" s="1103"/>
      <c r="AB15" s="1103"/>
      <c r="AC15" s="1103"/>
      <c r="AD15" s="1104"/>
    </row>
    <row r="16" s="1071" customFormat="1" ht="3" customHeight="1">
      <c r="B16" s="1105"/>
    </row>
    <row r="17" spans="1:29" s="56" customFormat="1" ht="12">
      <c r="A17" s="66" t="s">
        <v>720</v>
      </c>
      <c r="B17" s="1106"/>
      <c r="C17" s="1107"/>
      <c r="D17" s="1107"/>
      <c r="E17" s="1107"/>
      <c r="F17" s="1107"/>
      <c r="G17" s="1107"/>
      <c r="H17" s="1107"/>
      <c r="I17" s="1107"/>
      <c r="J17" s="1107"/>
      <c r="L17" s="1107"/>
      <c r="M17" s="1107"/>
      <c r="N17" s="58"/>
      <c r="O17" s="1107"/>
      <c r="P17" s="1107"/>
      <c r="Q17" s="58" t="s">
        <v>721</v>
      </c>
      <c r="S17" s="1107"/>
      <c r="V17" s="1107"/>
      <c r="Y17" s="1107"/>
      <c r="AB17" s="1107"/>
      <c r="AC17" s="1107"/>
    </row>
  </sheetData>
  <sheetProtection/>
  <mergeCells count="11">
    <mergeCell ref="W7:Y7"/>
    <mergeCell ref="Z7:AB7"/>
    <mergeCell ref="A3:P3"/>
    <mergeCell ref="Q3:AD3"/>
    <mergeCell ref="A6:A9"/>
    <mergeCell ref="K6:M6"/>
    <mergeCell ref="AD6:AD9"/>
    <mergeCell ref="H7:J7"/>
    <mergeCell ref="K7:M7"/>
    <mergeCell ref="N7:P7"/>
    <mergeCell ref="T7:V7"/>
  </mergeCells>
  <printOptions horizontalCentered="1"/>
  <pageMargins left="0.984251968503937" right="0.984251968503937" top="0.5905511811023623" bottom="0.5905511811023623" header="0" footer="0"/>
  <pageSetup horizontalDpi="600" verticalDpi="600" orientation="portrait" pageOrder="overThenDown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T44"/>
  <sheetViews>
    <sheetView zoomScaleSheetLayoutView="100" workbookViewId="0" topLeftCell="A1">
      <selection activeCell="D26" sqref="D26"/>
    </sheetView>
  </sheetViews>
  <sheetFormatPr defaultColWidth="7.99609375" defaultRowHeight="13.5"/>
  <cols>
    <col min="1" max="1" width="7.77734375" style="350" customWidth="1"/>
    <col min="2" max="2" width="7.77734375" style="351" customWidth="1"/>
    <col min="3" max="9" width="7.77734375" style="352" customWidth="1"/>
    <col min="10" max="16" width="7.77734375" style="353" customWidth="1"/>
    <col min="17" max="17" width="8.77734375" style="353" customWidth="1"/>
    <col min="18" max="18" width="12.77734375" style="354" customWidth="1"/>
    <col min="19" max="19" width="7.77734375" style="355" customWidth="1"/>
    <col min="20" max="20" width="7.77734375" style="356" customWidth="1"/>
    <col min="21" max="34" width="7.77734375" style="353" customWidth="1"/>
    <col min="35" max="35" width="8.77734375" style="353" customWidth="1"/>
    <col min="36" max="36" width="12.77734375" style="354" customWidth="1"/>
    <col min="37" max="37" width="0.44140625" style="353" customWidth="1"/>
    <col min="38" max="38" width="0.671875" style="353" customWidth="1"/>
    <col min="39" max="16384" width="7.99609375" style="353" customWidth="1"/>
  </cols>
  <sheetData>
    <row r="1" spans="1:36" s="743" customFormat="1" ht="12" customHeight="1">
      <c r="A1" s="732" t="s">
        <v>410</v>
      </c>
      <c r="B1" s="741"/>
      <c r="C1" s="742"/>
      <c r="D1" s="742"/>
      <c r="E1" s="742"/>
      <c r="F1" s="742"/>
      <c r="G1" s="742"/>
      <c r="H1" s="742"/>
      <c r="I1" s="742"/>
      <c r="R1" s="744" t="s">
        <v>431</v>
      </c>
      <c r="S1" s="732" t="s">
        <v>410</v>
      </c>
      <c r="T1" s="745"/>
      <c r="AJ1" s="744" t="s">
        <v>431</v>
      </c>
    </row>
    <row r="2" spans="1:36" s="116" customFormat="1" ht="12" customHeight="1">
      <c r="A2" s="113"/>
      <c r="B2" s="114"/>
      <c r="C2" s="115"/>
      <c r="D2" s="115"/>
      <c r="E2" s="115"/>
      <c r="F2" s="115"/>
      <c r="G2" s="115"/>
      <c r="H2" s="115"/>
      <c r="I2" s="115"/>
      <c r="R2" s="117"/>
      <c r="S2" s="118"/>
      <c r="T2" s="119"/>
      <c r="AJ2" s="117"/>
    </row>
    <row r="3" spans="1:36" s="747" customFormat="1" ht="24" customHeight="1">
      <c r="A3" s="1188" t="s">
        <v>886</v>
      </c>
      <c r="B3" s="1188"/>
      <c r="C3" s="1188"/>
      <c r="D3" s="1188"/>
      <c r="E3" s="1188"/>
      <c r="F3" s="1188"/>
      <c r="G3" s="1188"/>
      <c r="H3" s="1188"/>
      <c r="I3" s="1188"/>
      <c r="J3" s="746" t="s">
        <v>887</v>
      </c>
      <c r="K3" s="746"/>
      <c r="L3" s="746"/>
      <c r="M3" s="746"/>
      <c r="N3" s="746"/>
      <c r="O3" s="746"/>
      <c r="P3" s="746"/>
      <c r="Q3" s="746"/>
      <c r="R3" s="746"/>
      <c r="S3" s="1207" t="s">
        <v>888</v>
      </c>
      <c r="T3" s="1207"/>
      <c r="U3" s="1207"/>
      <c r="V3" s="1207"/>
      <c r="W3" s="1207"/>
      <c r="X3" s="1207"/>
      <c r="Y3" s="1207"/>
      <c r="Z3" s="1207"/>
      <c r="AA3" s="1207"/>
      <c r="AB3" s="746" t="s">
        <v>889</v>
      </c>
      <c r="AC3" s="746"/>
      <c r="AD3" s="746"/>
      <c r="AE3" s="746"/>
      <c r="AF3" s="746"/>
      <c r="AG3" s="746"/>
      <c r="AH3" s="746"/>
      <c r="AI3" s="746"/>
      <c r="AJ3" s="746"/>
    </row>
    <row r="4" spans="1:36" s="116" customFormat="1" ht="12" customHeight="1">
      <c r="A4" s="113"/>
      <c r="B4" s="113"/>
      <c r="C4" s="113"/>
      <c r="D4" s="113"/>
      <c r="E4" s="113"/>
      <c r="F4" s="113"/>
      <c r="G4" s="113"/>
      <c r="H4" s="113"/>
      <c r="I4" s="113"/>
      <c r="J4" s="120"/>
      <c r="K4" s="120"/>
      <c r="L4" s="120"/>
      <c r="M4" s="120"/>
      <c r="N4" s="120"/>
      <c r="O4" s="120"/>
      <c r="P4" s="120"/>
      <c r="Q4" s="120"/>
      <c r="R4" s="120"/>
      <c r="S4" s="118"/>
      <c r="T4" s="121"/>
      <c r="U4" s="122"/>
      <c r="V4" s="122"/>
      <c r="W4" s="122"/>
      <c r="X4" s="122"/>
      <c r="Y4" s="122"/>
      <c r="Z4" s="122"/>
      <c r="AA4" s="122"/>
      <c r="AB4" s="120"/>
      <c r="AC4" s="120"/>
      <c r="AD4" s="120"/>
      <c r="AE4" s="120"/>
      <c r="AF4" s="120"/>
      <c r="AG4" s="120"/>
      <c r="AH4" s="120"/>
      <c r="AI4" s="120"/>
      <c r="AJ4" s="120"/>
    </row>
    <row r="5" spans="1:36" s="738" customFormat="1" ht="12" customHeight="1" thickBot="1">
      <c r="A5" s="736" t="s">
        <v>428</v>
      </c>
      <c r="B5" s="737"/>
      <c r="C5" s="737"/>
      <c r="D5" s="737"/>
      <c r="E5" s="737"/>
      <c r="F5" s="737"/>
      <c r="G5" s="737"/>
      <c r="H5" s="737"/>
      <c r="I5" s="737"/>
      <c r="R5" s="739" t="s">
        <v>429</v>
      </c>
      <c r="S5" s="740" t="s">
        <v>428</v>
      </c>
      <c r="AJ5" s="739" t="s">
        <v>430</v>
      </c>
    </row>
    <row r="6" spans="1:36" s="127" customFormat="1" ht="16.5" customHeight="1">
      <c r="A6" s="1192" t="s">
        <v>235</v>
      </c>
      <c r="B6" s="1193"/>
      <c r="C6" s="1185" t="s">
        <v>442</v>
      </c>
      <c r="D6" s="1186"/>
      <c r="E6" s="1186"/>
      <c r="F6" s="1186"/>
      <c r="G6" s="1186"/>
      <c r="H6" s="1186"/>
      <c r="I6" s="1187"/>
      <c r="J6" s="749" t="s">
        <v>443</v>
      </c>
      <c r="K6" s="427"/>
      <c r="L6" s="427"/>
      <c r="M6" s="427"/>
      <c r="N6" s="427"/>
      <c r="O6" s="427"/>
      <c r="P6" s="427"/>
      <c r="Q6" s="1196" t="s">
        <v>43</v>
      </c>
      <c r="R6" s="1197"/>
      <c r="S6" s="1202" t="s">
        <v>235</v>
      </c>
      <c r="T6" s="1203"/>
      <c r="U6" s="1189" t="s">
        <v>236</v>
      </c>
      <c r="V6" s="1190"/>
      <c r="W6" s="1190"/>
      <c r="X6" s="1190"/>
      <c r="Y6" s="1190"/>
      <c r="Z6" s="1190"/>
      <c r="AA6" s="1191"/>
      <c r="AB6" s="1206" t="s">
        <v>449</v>
      </c>
      <c r="AC6" s="1190"/>
      <c r="AD6" s="1190"/>
      <c r="AE6" s="1190"/>
      <c r="AF6" s="1190"/>
      <c r="AG6" s="1190"/>
      <c r="AH6" s="1191"/>
      <c r="AI6" s="1196" t="s">
        <v>43</v>
      </c>
      <c r="AJ6" s="1197"/>
    </row>
    <row r="7" spans="1:36" s="130" customFormat="1" ht="15.75" customHeight="1">
      <c r="A7" s="1194"/>
      <c r="B7" s="1179"/>
      <c r="C7" s="428"/>
      <c r="D7" s="429" t="s">
        <v>237</v>
      </c>
      <c r="E7" s="430" t="s">
        <v>432</v>
      </c>
      <c r="F7" s="431" t="s">
        <v>239</v>
      </c>
      <c r="G7" s="750" t="s">
        <v>444</v>
      </c>
      <c r="H7" s="748" t="s">
        <v>439</v>
      </c>
      <c r="I7" s="432" t="s">
        <v>240</v>
      </c>
      <c r="J7" s="433"/>
      <c r="K7" s="429" t="s">
        <v>433</v>
      </c>
      <c r="L7" s="430" t="s">
        <v>432</v>
      </c>
      <c r="M7" s="431" t="s">
        <v>239</v>
      </c>
      <c r="N7" s="750" t="s">
        <v>444</v>
      </c>
      <c r="O7" s="748" t="s">
        <v>439</v>
      </c>
      <c r="P7" s="434" t="s">
        <v>241</v>
      </c>
      <c r="Q7" s="1198"/>
      <c r="R7" s="1199"/>
      <c r="S7" s="1199"/>
      <c r="T7" s="1204"/>
      <c r="U7" s="433"/>
      <c r="V7" s="430" t="s">
        <v>433</v>
      </c>
      <c r="W7" s="430" t="s">
        <v>238</v>
      </c>
      <c r="X7" s="435" t="s">
        <v>434</v>
      </c>
      <c r="Y7" s="750" t="s">
        <v>444</v>
      </c>
      <c r="Z7" s="748" t="s">
        <v>439</v>
      </c>
      <c r="AA7" s="436" t="s">
        <v>242</v>
      </c>
      <c r="AB7" s="433"/>
      <c r="AC7" s="430" t="s">
        <v>237</v>
      </c>
      <c r="AD7" s="430" t="s">
        <v>432</v>
      </c>
      <c r="AE7" s="435" t="s">
        <v>239</v>
      </c>
      <c r="AF7" s="750" t="s">
        <v>444</v>
      </c>
      <c r="AG7" s="748" t="s">
        <v>439</v>
      </c>
      <c r="AH7" s="437" t="s">
        <v>242</v>
      </c>
      <c r="AI7" s="1198"/>
      <c r="AJ7" s="1199"/>
    </row>
    <row r="8" spans="1:36" s="127" customFormat="1" ht="16.5" customHeight="1">
      <c r="A8" s="1194"/>
      <c r="B8" s="1179"/>
      <c r="C8" s="438"/>
      <c r="D8" s="439"/>
      <c r="E8" s="439" t="s">
        <v>175</v>
      </c>
      <c r="F8" s="440"/>
      <c r="G8" s="441" t="s">
        <v>441</v>
      </c>
      <c r="H8" s="439"/>
      <c r="I8" s="442"/>
      <c r="J8" s="443"/>
      <c r="K8" s="439"/>
      <c r="L8" s="439" t="s">
        <v>175</v>
      </c>
      <c r="M8" s="440"/>
      <c r="N8" s="441" t="s">
        <v>441</v>
      </c>
      <c r="O8" s="439"/>
      <c r="P8" s="444"/>
      <c r="Q8" s="1198"/>
      <c r="R8" s="1199"/>
      <c r="S8" s="1199"/>
      <c r="T8" s="1204"/>
      <c r="U8" s="445"/>
      <c r="V8" s="439"/>
      <c r="W8" s="439" t="s">
        <v>175</v>
      </c>
      <c r="X8" s="440"/>
      <c r="Y8" s="441" t="s">
        <v>441</v>
      </c>
      <c r="Z8" s="439"/>
      <c r="AA8" s="446"/>
      <c r="AB8" s="447"/>
      <c r="AC8" s="439"/>
      <c r="AD8" s="439" t="s">
        <v>175</v>
      </c>
      <c r="AE8" s="440"/>
      <c r="AF8" s="441" t="s">
        <v>441</v>
      </c>
      <c r="AG8" s="439"/>
      <c r="AH8" s="448"/>
      <c r="AI8" s="1198"/>
      <c r="AJ8" s="1199"/>
    </row>
    <row r="9" spans="1:36" s="127" customFormat="1" ht="16.5" customHeight="1">
      <c r="A9" s="1195"/>
      <c r="B9" s="1180"/>
      <c r="C9" s="449"/>
      <c r="D9" s="450" t="s">
        <v>176</v>
      </c>
      <c r="E9" s="449" t="s">
        <v>177</v>
      </c>
      <c r="F9" s="451" t="s">
        <v>178</v>
      </c>
      <c r="G9" s="449" t="s">
        <v>440</v>
      </c>
      <c r="H9" s="450" t="s">
        <v>179</v>
      </c>
      <c r="I9" s="452" t="s">
        <v>3</v>
      </c>
      <c r="J9" s="453"/>
      <c r="K9" s="450" t="s">
        <v>176</v>
      </c>
      <c r="L9" s="449" t="s">
        <v>177</v>
      </c>
      <c r="M9" s="451" t="s">
        <v>178</v>
      </c>
      <c r="N9" s="449" t="s">
        <v>440</v>
      </c>
      <c r="O9" s="450" t="s">
        <v>179</v>
      </c>
      <c r="P9" s="454" t="s">
        <v>3</v>
      </c>
      <c r="Q9" s="1200"/>
      <c r="R9" s="1201"/>
      <c r="S9" s="1201"/>
      <c r="T9" s="1205"/>
      <c r="U9" s="453"/>
      <c r="V9" s="450" t="s">
        <v>176</v>
      </c>
      <c r="W9" s="449" t="s">
        <v>177</v>
      </c>
      <c r="X9" s="451" t="s">
        <v>178</v>
      </c>
      <c r="Y9" s="449" t="s">
        <v>440</v>
      </c>
      <c r="Z9" s="450" t="s">
        <v>179</v>
      </c>
      <c r="AA9" s="455" t="s">
        <v>3</v>
      </c>
      <c r="AB9" s="456"/>
      <c r="AC9" s="450" t="s">
        <v>176</v>
      </c>
      <c r="AD9" s="449" t="s">
        <v>177</v>
      </c>
      <c r="AE9" s="451" t="s">
        <v>178</v>
      </c>
      <c r="AF9" s="449" t="s">
        <v>440</v>
      </c>
      <c r="AG9" s="450" t="s">
        <v>179</v>
      </c>
      <c r="AH9" s="457" t="s">
        <v>3</v>
      </c>
      <c r="AI9" s="1200"/>
      <c r="AJ9" s="1201"/>
    </row>
    <row r="10" spans="1:254" s="128" customFormat="1" ht="21" customHeight="1">
      <c r="A10" s="458" t="s">
        <v>205</v>
      </c>
      <c r="B10" s="459" t="s">
        <v>155</v>
      </c>
      <c r="C10" s="460">
        <v>1266</v>
      </c>
      <c r="D10" s="460">
        <v>363</v>
      </c>
      <c r="E10" s="460">
        <v>768</v>
      </c>
      <c r="F10" s="460">
        <v>72</v>
      </c>
      <c r="G10" s="460">
        <v>0</v>
      </c>
      <c r="H10" s="460">
        <v>62</v>
      </c>
      <c r="I10" s="460">
        <v>1</v>
      </c>
      <c r="J10" s="460">
        <v>968</v>
      </c>
      <c r="K10" s="460">
        <v>286</v>
      </c>
      <c r="L10" s="460">
        <v>579</v>
      </c>
      <c r="M10" s="460">
        <v>47</v>
      </c>
      <c r="N10" s="460">
        <v>0</v>
      </c>
      <c r="O10" s="460">
        <v>55</v>
      </c>
      <c r="P10" s="466">
        <v>1</v>
      </c>
      <c r="Q10" s="1141">
        <v>2016</v>
      </c>
      <c r="R10" s="462" t="s">
        <v>4</v>
      </c>
      <c r="S10" s="463">
        <v>2016</v>
      </c>
      <c r="T10" s="464" t="s">
        <v>155</v>
      </c>
      <c r="U10" s="460">
        <v>257</v>
      </c>
      <c r="V10" s="460">
        <v>57</v>
      </c>
      <c r="W10" s="460">
        <v>177</v>
      </c>
      <c r="X10" s="460">
        <v>16</v>
      </c>
      <c r="Y10" s="460">
        <v>0</v>
      </c>
      <c r="Z10" s="460">
        <v>7</v>
      </c>
      <c r="AA10" s="460">
        <v>0</v>
      </c>
      <c r="AB10" s="460">
        <v>41</v>
      </c>
      <c r="AC10" s="460">
        <v>20</v>
      </c>
      <c r="AD10" s="460">
        <v>12</v>
      </c>
      <c r="AE10" s="460">
        <v>9</v>
      </c>
      <c r="AF10" s="460">
        <v>0</v>
      </c>
      <c r="AG10" s="460">
        <v>0</v>
      </c>
      <c r="AH10" s="460">
        <v>0</v>
      </c>
      <c r="AI10" s="468" t="s">
        <v>205</v>
      </c>
      <c r="AJ10" s="465" t="s">
        <v>4</v>
      </c>
      <c r="AK10" s="129"/>
      <c r="AL10" s="129"/>
      <c r="AM10" s="129"/>
      <c r="AN10" s="129"/>
      <c r="AO10" s="129"/>
      <c r="AP10" s="129"/>
      <c r="AQ10" s="129"/>
      <c r="AR10" s="129"/>
      <c r="AS10" s="129"/>
      <c r="AT10" s="129"/>
      <c r="AU10" s="129"/>
      <c r="AV10" s="129"/>
      <c r="AW10" s="129"/>
      <c r="AX10" s="129"/>
      <c r="AY10" s="129"/>
      <c r="AZ10" s="129"/>
      <c r="BA10" s="129"/>
      <c r="BB10" s="129"/>
      <c r="BC10" s="129"/>
      <c r="BD10" s="129"/>
      <c r="BE10" s="129"/>
      <c r="BF10" s="129"/>
      <c r="BG10" s="129"/>
      <c r="BH10" s="129"/>
      <c r="BI10" s="129"/>
      <c r="BJ10" s="129"/>
      <c r="BK10" s="129"/>
      <c r="BL10" s="129"/>
      <c r="BM10" s="129"/>
      <c r="BN10" s="129"/>
      <c r="BO10" s="129"/>
      <c r="BP10" s="129"/>
      <c r="BQ10" s="129"/>
      <c r="BR10" s="129"/>
      <c r="BS10" s="129"/>
      <c r="BT10" s="129"/>
      <c r="BU10" s="129"/>
      <c r="BV10" s="129"/>
      <c r="BW10" s="129"/>
      <c r="BX10" s="129"/>
      <c r="BY10" s="129"/>
      <c r="BZ10" s="129"/>
      <c r="CA10" s="129"/>
      <c r="CB10" s="129"/>
      <c r="CC10" s="129"/>
      <c r="CD10" s="129"/>
      <c r="CE10" s="129"/>
      <c r="CF10" s="129"/>
      <c r="CG10" s="129"/>
      <c r="CH10" s="129"/>
      <c r="CI10" s="129"/>
      <c r="CJ10" s="129"/>
      <c r="CK10" s="129"/>
      <c r="CL10" s="129"/>
      <c r="CM10" s="129"/>
      <c r="CN10" s="129"/>
      <c r="CO10" s="129"/>
      <c r="CP10" s="129"/>
      <c r="CQ10" s="129"/>
      <c r="CR10" s="129"/>
      <c r="CS10" s="129"/>
      <c r="CT10" s="129"/>
      <c r="CU10" s="129"/>
      <c r="CV10" s="129"/>
      <c r="CW10" s="129"/>
      <c r="CX10" s="129"/>
      <c r="CY10" s="129"/>
      <c r="CZ10" s="129"/>
      <c r="DA10" s="129"/>
      <c r="DB10" s="129"/>
      <c r="DC10" s="129"/>
      <c r="DD10" s="129"/>
      <c r="DE10" s="129"/>
      <c r="DF10" s="129"/>
      <c r="DG10" s="129"/>
      <c r="DH10" s="129"/>
      <c r="DI10" s="129"/>
      <c r="DJ10" s="129"/>
      <c r="DK10" s="129"/>
      <c r="DL10" s="129"/>
      <c r="DM10" s="129"/>
      <c r="DN10" s="129"/>
      <c r="DO10" s="129"/>
      <c r="DP10" s="129"/>
      <c r="DQ10" s="129"/>
      <c r="DR10" s="129"/>
      <c r="DS10" s="129"/>
      <c r="DT10" s="129"/>
      <c r="DU10" s="129"/>
      <c r="DV10" s="129"/>
      <c r="DW10" s="129"/>
      <c r="DX10" s="129"/>
      <c r="DY10" s="129"/>
      <c r="DZ10" s="129"/>
      <c r="EA10" s="129"/>
      <c r="EB10" s="129"/>
      <c r="EC10" s="129"/>
      <c r="ED10" s="129"/>
      <c r="EE10" s="129"/>
      <c r="EF10" s="129"/>
      <c r="EG10" s="129"/>
      <c r="EH10" s="129"/>
      <c r="EI10" s="129"/>
      <c r="EJ10" s="129"/>
      <c r="EK10" s="129"/>
      <c r="EL10" s="129"/>
      <c r="EM10" s="129"/>
      <c r="EN10" s="129"/>
      <c r="EO10" s="129"/>
      <c r="EP10" s="129"/>
      <c r="EQ10" s="129"/>
      <c r="ER10" s="129"/>
      <c r="ES10" s="129"/>
      <c r="ET10" s="129"/>
      <c r="EU10" s="129"/>
      <c r="EV10" s="129"/>
      <c r="EW10" s="129"/>
      <c r="EX10" s="129"/>
      <c r="EY10" s="129"/>
      <c r="EZ10" s="129"/>
      <c r="FA10" s="129"/>
      <c r="FB10" s="129"/>
      <c r="FC10" s="129"/>
      <c r="FD10" s="129"/>
      <c r="FE10" s="129"/>
      <c r="FF10" s="129"/>
      <c r="FG10" s="129"/>
      <c r="FH10" s="129"/>
      <c r="FI10" s="129"/>
      <c r="FJ10" s="129"/>
      <c r="FK10" s="129"/>
      <c r="FL10" s="129"/>
      <c r="FM10" s="129"/>
      <c r="FN10" s="129"/>
      <c r="FO10" s="129"/>
      <c r="FP10" s="129"/>
      <c r="FQ10" s="129"/>
      <c r="FR10" s="129"/>
      <c r="FS10" s="129"/>
      <c r="FT10" s="129"/>
      <c r="FU10" s="129"/>
      <c r="FV10" s="129"/>
      <c r="FW10" s="129"/>
      <c r="FX10" s="129"/>
      <c r="FY10" s="129"/>
      <c r="FZ10" s="129"/>
      <c r="GA10" s="129"/>
      <c r="GB10" s="129"/>
      <c r="GC10" s="129"/>
      <c r="GD10" s="129"/>
      <c r="GE10" s="129"/>
      <c r="GF10" s="129"/>
      <c r="GG10" s="129"/>
      <c r="GH10" s="129"/>
      <c r="GI10" s="129"/>
      <c r="GJ10" s="129"/>
      <c r="GK10" s="129"/>
      <c r="GL10" s="129"/>
      <c r="GM10" s="129"/>
      <c r="GN10" s="129"/>
      <c r="GO10" s="129"/>
      <c r="GP10" s="129"/>
      <c r="GQ10" s="129"/>
      <c r="GR10" s="129"/>
      <c r="GS10" s="129"/>
      <c r="GT10" s="129"/>
      <c r="GU10" s="129"/>
      <c r="GV10" s="129"/>
      <c r="GW10" s="129"/>
      <c r="GX10" s="129"/>
      <c r="GY10" s="129"/>
      <c r="GZ10" s="129"/>
      <c r="HA10" s="129"/>
      <c r="HB10" s="129"/>
      <c r="HC10" s="129"/>
      <c r="HD10" s="129"/>
      <c r="HE10" s="129"/>
      <c r="HF10" s="129"/>
      <c r="HG10" s="129"/>
      <c r="HH10" s="129"/>
      <c r="HI10" s="129"/>
      <c r="HJ10" s="129"/>
      <c r="HK10" s="129"/>
      <c r="HL10" s="129"/>
      <c r="HM10" s="129"/>
      <c r="HN10" s="129"/>
      <c r="HO10" s="129"/>
      <c r="HP10" s="129"/>
      <c r="HQ10" s="129"/>
      <c r="HR10" s="129"/>
      <c r="HS10" s="129"/>
      <c r="HT10" s="129"/>
      <c r="HU10" s="129"/>
      <c r="HV10" s="129"/>
      <c r="HW10" s="129"/>
      <c r="HX10" s="129"/>
      <c r="HY10" s="129"/>
      <c r="HZ10" s="129"/>
      <c r="IA10" s="129"/>
      <c r="IB10" s="129"/>
      <c r="IC10" s="129"/>
      <c r="ID10" s="129"/>
      <c r="IE10" s="129"/>
      <c r="IF10" s="129"/>
      <c r="IG10" s="129"/>
      <c r="IH10" s="129"/>
      <c r="II10" s="129"/>
      <c r="IJ10" s="129"/>
      <c r="IK10" s="129"/>
      <c r="IL10" s="129"/>
      <c r="IM10" s="129"/>
      <c r="IN10" s="129"/>
      <c r="IO10" s="129"/>
      <c r="IP10" s="129"/>
      <c r="IQ10" s="129"/>
      <c r="IR10" s="129"/>
      <c r="IS10" s="129"/>
      <c r="IT10" s="129"/>
    </row>
    <row r="11" spans="1:254" s="128" customFormat="1" ht="21" customHeight="1">
      <c r="A11" s="458"/>
      <c r="B11" s="459" t="s">
        <v>156</v>
      </c>
      <c r="C11" s="460">
        <v>466423</v>
      </c>
      <c r="D11" s="460">
        <v>257784</v>
      </c>
      <c r="E11" s="460">
        <v>198562</v>
      </c>
      <c r="F11" s="460">
        <v>4735</v>
      </c>
      <c r="G11" s="460">
        <v>0</v>
      </c>
      <c r="H11" s="460">
        <v>5149</v>
      </c>
      <c r="I11" s="460">
        <v>193</v>
      </c>
      <c r="J11" s="460">
        <v>413383</v>
      </c>
      <c r="K11" s="460">
        <v>241193</v>
      </c>
      <c r="L11" s="460">
        <v>162691</v>
      </c>
      <c r="M11" s="460">
        <v>3870</v>
      </c>
      <c r="N11" s="460">
        <v>0</v>
      </c>
      <c r="O11" s="460">
        <v>5436</v>
      </c>
      <c r="P11" s="466">
        <v>193</v>
      </c>
      <c r="Q11" s="1142"/>
      <c r="R11" s="462" t="s">
        <v>741</v>
      </c>
      <c r="S11" s="463"/>
      <c r="T11" s="464" t="s">
        <v>156</v>
      </c>
      <c r="U11" s="460">
        <v>46178</v>
      </c>
      <c r="V11" s="460">
        <v>12388</v>
      </c>
      <c r="W11" s="460">
        <v>34161</v>
      </c>
      <c r="X11" s="460">
        <v>-84</v>
      </c>
      <c r="Y11" s="460">
        <v>0</v>
      </c>
      <c r="Z11" s="460">
        <v>-287</v>
      </c>
      <c r="AA11" s="460">
        <v>0</v>
      </c>
      <c r="AB11" s="460">
        <v>6862</v>
      </c>
      <c r="AC11" s="460">
        <v>4203</v>
      </c>
      <c r="AD11" s="460">
        <v>1710</v>
      </c>
      <c r="AE11" s="460">
        <v>949</v>
      </c>
      <c r="AF11" s="460">
        <v>0</v>
      </c>
      <c r="AG11" s="460">
        <v>0</v>
      </c>
      <c r="AH11" s="460">
        <v>0</v>
      </c>
      <c r="AI11" s="467"/>
      <c r="AJ11" s="465" t="s">
        <v>5</v>
      </c>
      <c r="AK11" s="129"/>
      <c r="AL11" s="129"/>
      <c r="AM11" s="129"/>
      <c r="AN11" s="129"/>
      <c r="AO11" s="129"/>
      <c r="AP11" s="129"/>
      <c r="AQ11" s="129"/>
      <c r="AR11" s="129"/>
      <c r="AS11" s="129"/>
      <c r="AT11" s="129"/>
      <c r="AU11" s="129"/>
      <c r="AV11" s="129"/>
      <c r="AW11" s="129"/>
      <c r="AX11" s="129"/>
      <c r="AY11" s="129"/>
      <c r="AZ11" s="129"/>
      <c r="BA11" s="129"/>
      <c r="BB11" s="129"/>
      <c r="BC11" s="129"/>
      <c r="BD11" s="129"/>
      <c r="BE11" s="129"/>
      <c r="BF11" s="129"/>
      <c r="BG11" s="129"/>
      <c r="BH11" s="129"/>
      <c r="BI11" s="129"/>
      <c r="BJ11" s="129"/>
      <c r="BK11" s="129"/>
      <c r="BL11" s="129"/>
      <c r="BM11" s="129"/>
      <c r="BN11" s="129"/>
      <c r="BO11" s="129"/>
      <c r="BP11" s="129"/>
      <c r="BQ11" s="129"/>
      <c r="BR11" s="129"/>
      <c r="BS11" s="129"/>
      <c r="BT11" s="129"/>
      <c r="BU11" s="129"/>
      <c r="BV11" s="129"/>
      <c r="BW11" s="129"/>
      <c r="BX11" s="129"/>
      <c r="BY11" s="129"/>
      <c r="BZ11" s="129"/>
      <c r="CA11" s="129"/>
      <c r="CB11" s="129"/>
      <c r="CC11" s="129"/>
      <c r="CD11" s="129"/>
      <c r="CE11" s="129"/>
      <c r="CF11" s="129"/>
      <c r="CG11" s="129"/>
      <c r="CH11" s="129"/>
      <c r="CI11" s="129"/>
      <c r="CJ11" s="129"/>
      <c r="CK11" s="129"/>
      <c r="CL11" s="129"/>
      <c r="CM11" s="129"/>
      <c r="CN11" s="129"/>
      <c r="CO11" s="129"/>
      <c r="CP11" s="129"/>
      <c r="CQ11" s="129"/>
      <c r="CR11" s="129"/>
      <c r="CS11" s="129"/>
      <c r="CT11" s="129"/>
      <c r="CU11" s="129"/>
      <c r="CV11" s="129"/>
      <c r="CW11" s="129"/>
      <c r="CX11" s="129"/>
      <c r="CY11" s="129"/>
      <c r="CZ11" s="129"/>
      <c r="DA11" s="129"/>
      <c r="DB11" s="129"/>
      <c r="DC11" s="129"/>
      <c r="DD11" s="129"/>
      <c r="DE11" s="129"/>
      <c r="DF11" s="129"/>
      <c r="DG11" s="129"/>
      <c r="DH11" s="129"/>
      <c r="DI11" s="129"/>
      <c r="DJ11" s="129"/>
      <c r="DK11" s="129"/>
      <c r="DL11" s="129"/>
      <c r="DM11" s="129"/>
      <c r="DN11" s="129"/>
      <c r="DO11" s="129"/>
      <c r="DP11" s="129"/>
      <c r="DQ11" s="129"/>
      <c r="DR11" s="129"/>
      <c r="DS11" s="129"/>
      <c r="DT11" s="129"/>
      <c r="DU11" s="129"/>
      <c r="DV11" s="129"/>
      <c r="DW11" s="129"/>
      <c r="DX11" s="129"/>
      <c r="DY11" s="129"/>
      <c r="DZ11" s="129"/>
      <c r="EA11" s="129"/>
      <c r="EB11" s="129"/>
      <c r="EC11" s="129"/>
      <c r="ED11" s="129"/>
      <c r="EE11" s="129"/>
      <c r="EF11" s="129"/>
      <c r="EG11" s="129"/>
      <c r="EH11" s="129"/>
      <c r="EI11" s="129"/>
      <c r="EJ11" s="129"/>
      <c r="EK11" s="129"/>
      <c r="EL11" s="129"/>
      <c r="EM11" s="129"/>
      <c r="EN11" s="129"/>
      <c r="EO11" s="129"/>
      <c r="EP11" s="129"/>
      <c r="EQ11" s="129"/>
      <c r="ER11" s="129"/>
      <c r="ES11" s="129"/>
      <c r="ET11" s="129"/>
      <c r="EU11" s="129"/>
      <c r="EV11" s="129"/>
      <c r="EW11" s="129"/>
      <c r="EX11" s="129"/>
      <c r="EY11" s="129"/>
      <c r="EZ11" s="129"/>
      <c r="FA11" s="129"/>
      <c r="FB11" s="129"/>
      <c r="FC11" s="129"/>
      <c r="FD11" s="129"/>
      <c r="FE11" s="129"/>
      <c r="FF11" s="129"/>
      <c r="FG11" s="129"/>
      <c r="FH11" s="129"/>
      <c r="FI11" s="129"/>
      <c r="FJ11" s="129"/>
      <c r="FK11" s="129"/>
      <c r="FL11" s="129"/>
      <c r="FM11" s="129"/>
      <c r="FN11" s="129"/>
      <c r="FO11" s="129"/>
      <c r="FP11" s="129"/>
      <c r="FQ11" s="129"/>
      <c r="FR11" s="129"/>
      <c r="FS11" s="129"/>
      <c r="FT11" s="129"/>
      <c r="FU11" s="129"/>
      <c r="FV11" s="129"/>
      <c r="FW11" s="129"/>
      <c r="FX11" s="129"/>
      <c r="FY11" s="129"/>
      <c r="FZ11" s="129"/>
      <c r="GA11" s="129"/>
      <c r="GB11" s="129"/>
      <c r="GC11" s="129"/>
      <c r="GD11" s="129"/>
      <c r="GE11" s="129"/>
      <c r="GF11" s="129"/>
      <c r="GG11" s="129"/>
      <c r="GH11" s="129"/>
      <c r="GI11" s="129"/>
      <c r="GJ11" s="129"/>
      <c r="GK11" s="129"/>
      <c r="GL11" s="129"/>
      <c r="GM11" s="129"/>
      <c r="GN11" s="129"/>
      <c r="GO11" s="129"/>
      <c r="GP11" s="129"/>
      <c r="GQ11" s="129"/>
      <c r="GR11" s="129"/>
      <c r="GS11" s="129"/>
      <c r="GT11" s="129"/>
      <c r="GU11" s="129"/>
      <c r="GV11" s="129"/>
      <c r="GW11" s="129"/>
      <c r="GX11" s="129"/>
      <c r="GY11" s="129"/>
      <c r="GZ11" s="129"/>
      <c r="HA11" s="129"/>
      <c r="HB11" s="129"/>
      <c r="HC11" s="129"/>
      <c r="HD11" s="129"/>
      <c r="HE11" s="129"/>
      <c r="HF11" s="129"/>
      <c r="HG11" s="129"/>
      <c r="HH11" s="129"/>
      <c r="HI11" s="129"/>
      <c r="HJ11" s="129"/>
      <c r="HK11" s="129"/>
      <c r="HL11" s="129"/>
      <c r="HM11" s="129"/>
      <c r="HN11" s="129"/>
      <c r="HO11" s="129"/>
      <c r="HP11" s="129"/>
      <c r="HQ11" s="129"/>
      <c r="HR11" s="129"/>
      <c r="HS11" s="129"/>
      <c r="HT11" s="129"/>
      <c r="HU11" s="129"/>
      <c r="HV11" s="129"/>
      <c r="HW11" s="129"/>
      <c r="HX11" s="129"/>
      <c r="HY11" s="129"/>
      <c r="HZ11" s="129"/>
      <c r="IA11" s="129"/>
      <c r="IB11" s="129"/>
      <c r="IC11" s="129"/>
      <c r="ID11" s="129"/>
      <c r="IE11" s="129"/>
      <c r="IF11" s="129"/>
      <c r="IG11" s="129"/>
      <c r="IH11" s="129"/>
      <c r="II11" s="129"/>
      <c r="IJ11" s="129"/>
      <c r="IK11" s="129"/>
      <c r="IL11" s="129"/>
      <c r="IM11" s="129"/>
      <c r="IN11" s="129"/>
      <c r="IO11" s="129"/>
      <c r="IP11" s="129"/>
      <c r="IQ11" s="129"/>
      <c r="IR11" s="129"/>
      <c r="IS11" s="129"/>
      <c r="IT11" s="129"/>
    </row>
    <row r="12" spans="1:254" s="128" customFormat="1" ht="21" customHeight="1">
      <c r="A12" s="458" t="s">
        <v>215</v>
      </c>
      <c r="B12" s="459" t="s">
        <v>155</v>
      </c>
      <c r="C12" s="460">
        <v>1420</v>
      </c>
      <c r="D12" s="460">
        <v>347</v>
      </c>
      <c r="E12" s="460">
        <v>909</v>
      </c>
      <c r="F12" s="460">
        <v>61</v>
      </c>
      <c r="G12" s="460">
        <v>3</v>
      </c>
      <c r="H12" s="460">
        <v>97</v>
      </c>
      <c r="I12" s="460">
        <v>3</v>
      </c>
      <c r="J12" s="460">
        <v>1030</v>
      </c>
      <c r="K12" s="460">
        <v>295</v>
      </c>
      <c r="L12" s="460">
        <v>618</v>
      </c>
      <c r="M12" s="460">
        <v>44</v>
      </c>
      <c r="N12" s="460">
        <v>1</v>
      </c>
      <c r="O12" s="460">
        <v>71</v>
      </c>
      <c r="P12" s="466">
        <v>1</v>
      </c>
      <c r="Q12" s="1143">
        <v>2017</v>
      </c>
      <c r="R12" s="462" t="s">
        <v>180</v>
      </c>
      <c r="S12" s="463">
        <v>2017</v>
      </c>
      <c r="T12" s="464" t="s">
        <v>155</v>
      </c>
      <c r="U12" s="460">
        <v>366</v>
      </c>
      <c r="V12" s="460">
        <v>44</v>
      </c>
      <c r="W12" s="460">
        <v>280</v>
      </c>
      <c r="X12" s="460">
        <v>13</v>
      </c>
      <c r="Y12" s="460">
        <v>2</v>
      </c>
      <c r="Z12" s="460">
        <v>25</v>
      </c>
      <c r="AA12" s="460">
        <v>2</v>
      </c>
      <c r="AB12" s="460">
        <v>24</v>
      </c>
      <c r="AC12" s="460">
        <v>8</v>
      </c>
      <c r="AD12" s="460">
        <v>11</v>
      </c>
      <c r="AE12" s="460">
        <v>4</v>
      </c>
      <c r="AF12" s="460">
        <v>0</v>
      </c>
      <c r="AG12" s="460">
        <v>1</v>
      </c>
      <c r="AH12" s="460">
        <v>0</v>
      </c>
      <c r="AI12" s="461">
        <v>2017</v>
      </c>
      <c r="AJ12" s="465" t="s">
        <v>216</v>
      </c>
      <c r="AK12" s="129"/>
      <c r="AL12" s="129"/>
      <c r="AM12" s="129"/>
      <c r="AN12" s="129"/>
      <c r="AO12" s="129"/>
      <c r="AP12" s="129"/>
      <c r="AQ12" s="129"/>
      <c r="AR12" s="129"/>
      <c r="AS12" s="129"/>
      <c r="AT12" s="129"/>
      <c r="AU12" s="129"/>
      <c r="AV12" s="129"/>
      <c r="AW12" s="129"/>
      <c r="AX12" s="129"/>
      <c r="AY12" s="129"/>
      <c r="AZ12" s="129"/>
      <c r="BA12" s="129"/>
      <c r="BB12" s="129"/>
      <c r="BC12" s="129"/>
      <c r="BD12" s="129"/>
      <c r="BE12" s="129"/>
      <c r="BF12" s="129"/>
      <c r="BG12" s="129"/>
      <c r="BH12" s="129"/>
      <c r="BI12" s="129"/>
      <c r="BJ12" s="129"/>
      <c r="BK12" s="129"/>
      <c r="BL12" s="129"/>
      <c r="BM12" s="129"/>
      <c r="BN12" s="129"/>
      <c r="BO12" s="129"/>
      <c r="BP12" s="129"/>
      <c r="BQ12" s="129"/>
      <c r="BR12" s="129"/>
      <c r="BS12" s="129"/>
      <c r="BT12" s="129"/>
      <c r="BU12" s="129"/>
      <c r="BV12" s="129"/>
      <c r="BW12" s="129"/>
      <c r="BX12" s="129"/>
      <c r="BY12" s="129"/>
      <c r="BZ12" s="129"/>
      <c r="CA12" s="129"/>
      <c r="CB12" s="129"/>
      <c r="CC12" s="129"/>
      <c r="CD12" s="129"/>
      <c r="CE12" s="129"/>
      <c r="CF12" s="129"/>
      <c r="CG12" s="129"/>
      <c r="CH12" s="129"/>
      <c r="CI12" s="129"/>
      <c r="CJ12" s="129"/>
      <c r="CK12" s="129"/>
      <c r="CL12" s="129"/>
      <c r="CM12" s="129"/>
      <c r="CN12" s="129"/>
      <c r="CO12" s="129"/>
      <c r="CP12" s="129"/>
      <c r="CQ12" s="129"/>
      <c r="CR12" s="129"/>
      <c r="CS12" s="129"/>
      <c r="CT12" s="129"/>
      <c r="CU12" s="129"/>
      <c r="CV12" s="129"/>
      <c r="CW12" s="129"/>
      <c r="CX12" s="129"/>
      <c r="CY12" s="129"/>
      <c r="CZ12" s="129"/>
      <c r="DA12" s="129"/>
      <c r="DB12" s="129"/>
      <c r="DC12" s="129"/>
      <c r="DD12" s="129"/>
      <c r="DE12" s="129"/>
      <c r="DF12" s="129"/>
      <c r="DG12" s="129"/>
      <c r="DH12" s="129"/>
      <c r="DI12" s="129"/>
      <c r="DJ12" s="129"/>
      <c r="DK12" s="129"/>
      <c r="DL12" s="129"/>
      <c r="DM12" s="129"/>
      <c r="DN12" s="129"/>
      <c r="DO12" s="129"/>
      <c r="DP12" s="129"/>
      <c r="DQ12" s="129"/>
      <c r="DR12" s="129"/>
      <c r="DS12" s="129"/>
      <c r="DT12" s="129"/>
      <c r="DU12" s="129"/>
      <c r="DV12" s="129"/>
      <c r="DW12" s="129"/>
      <c r="DX12" s="129"/>
      <c r="DY12" s="129"/>
      <c r="DZ12" s="129"/>
      <c r="EA12" s="129"/>
      <c r="EB12" s="129"/>
      <c r="EC12" s="129"/>
      <c r="ED12" s="129"/>
      <c r="EE12" s="129"/>
      <c r="EF12" s="129"/>
      <c r="EG12" s="129"/>
      <c r="EH12" s="129"/>
      <c r="EI12" s="129"/>
      <c r="EJ12" s="129"/>
      <c r="EK12" s="129"/>
      <c r="EL12" s="129"/>
      <c r="EM12" s="129"/>
      <c r="EN12" s="129"/>
      <c r="EO12" s="129"/>
      <c r="EP12" s="129"/>
      <c r="EQ12" s="129"/>
      <c r="ER12" s="129"/>
      <c r="ES12" s="129"/>
      <c r="ET12" s="129"/>
      <c r="EU12" s="129"/>
      <c r="EV12" s="129"/>
      <c r="EW12" s="129"/>
      <c r="EX12" s="129"/>
      <c r="EY12" s="129"/>
      <c r="EZ12" s="129"/>
      <c r="FA12" s="129"/>
      <c r="FB12" s="129"/>
      <c r="FC12" s="129"/>
      <c r="FD12" s="129"/>
      <c r="FE12" s="129"/>
      <c r="FF12" s="129"/>
      <c r="FG12" s="129"/>
      <c r="FH12" s="129"/>
      <c r="FI12" s="129"/>
      <c r="FJ12" s="129"/>
      <c r="FK12" s="129"/>
      <c r="FL12" s="129"/>
      <c r="FM12" s="129"/>
      <c r="FN12" s="129"/>
      <c r="FO12" s="129"/>
      <c r="FP12" s="129"/>
      <c r="FQ12" s="129"/>
      <c r="FR12" s="129"/>
      <c r="FS12" s="129"/>
      <c r="FT12" s="129"/>
      <c r="FU12" s="129"/>
      <c r="FV12" s="129"/>
      <c r="FW12" s="129"/>
      <c r="FX12" s="129"/>
      <c r="FY12" s="129"/>
      <c r="FZ12" s="129"/>
      <c r="GA12" s="129"/>
      <c r="GB12" s="129"/>
      <c r="GC12" s="129"/>
      <c r="GD12" s="129"/>
      <c r="GE12" s="129"/>
      <c r="GF12" s="129"/>
      <c r="GG12" s="129"/>
      <c r="GH12" s="129"/>
      <c r="GI12" s="129"/>
      <c r="GJ12" s="129"/>
      <c r="GK12" s="129"/>
      <c r="GL12" s="129"/>
      <c r="GM12" s="129"/>
      <c r="GN12" s="129"/>
      <c r="GO12" s="129"/>
      <c r="GP12" s="129"/>
      <c r="GQ12" s="129"/>
      <c r="GR12" s="129"/>
      <c r="GS12" s="129"/>
      <c r="GT12" s="129"/>
      <c r="GU12" s="129"/>
      <c r="GV12" s="129"/>
      <c r="GW12" s="129"/>
      <c r="GX12" s="129"/>
      <c r="GY12" s="129"/>
      <c r="GZ12" s="129"/>
      <c r="HA12" s="129"/>
      <c r="HB12" s="129"/>
      <c r="HC12" s="129"/>
      <c r="HD12" s="129"/>
      <c r="HE12" s="129"/>
      <c r="HF12" s="129"/>
      <c r="HG12" s="129"/>
      <c r="HH12" s="129"/>
      <c r="HI12" s="129"/>
      <c r="HJ12" s="129"/>
      <c r="HK12" s="129"/>
      <c r="HL12" s="129"/>
      <c r="HM12" s="129"/>
      <c r="HN12" s="129"/>
      <c r="HO12" s="129"/>
      <c r="HP12" s="129"/>
      <c r="HQ12" s="129"/>
      <c r="HR12" s="129"/>
      <c r="HS12" s="129"/>
      <c r="HT12" s="129"/>
      <c r="HU12" s="129"/>
      <c r="HV12" s="129"/>
      <c r="HW12" s="129"/>
      <c r="HX12" s="129"/>
      <c r="HY12" s="129"/>
      <c r="HZ12" s="129"/>
      <c r="IA12" s="129"/>
      <c r="IB12" s="129"/>
      <c r="IC12" s="129"/>
      <c r="ID12" s="129"/>
      <c r="IE12" s="129"/>
      <c r="IF12" s="129"/>
      <c r="IG12" s="129"/>
      <c r="IH12" s="129"/>
      <c r="II12" s="129"/>
      <c r="IJ12" s="129"/>
      <c r="IK12" s="129"/>
      <c r="IL12" s="129"/>
      <c r="IM12" s="129"/>
      <c r="IN12" s="129"/>
      <c r="IO12" s="129"/>
      <c r="IP12" s="129"/>
      <c r="IQ12" s="129"/>
      <c r="IR12" s="129"/>
      <c r="IS12" s="129"/>
      <c r="IT12" s="129"/>
    </row>
    <row r="13" spans="1:254" s="128" customFormat="1" ht="21" customHeight="1">
      <c r="A13" s="458"/>
      <c r="B13" s="459" t="s">
        <v>156</v>
      </c>
      <c r="C13" s="460">
        <v>610028</v>
      </c>
      <c r="D13" s="460">
        <v>307288</v>
      </c>
      <c r="E13" s="460">
        <v>289389</v>
      </c>
      <c r="F13" s="460">
        <v>3616</v>
      </c>
      <c r="G13" s="460">
        <v>5719</v>
      </c>
      <c r="H13" s="460">
        <v>3870</v>
      </c>
      <c r="I13" s="460">
        <v>146</v>
      </c>
      <c r="J13" s="460">
        <v>514817</v>
      </c>
      <c r="K13" s="460">
        <v>293065</v>
      </c>
      <c r="L13" s="460">
        <v>211246</v>
      </c>
      <c r="M13" s="460">
        <v>4031</v>
      </c>
      <c r="N13" s="460">
        <v>99</v>
      </c>
      <c r="O13" s="460">
        <v>6261</v>
      </c>
      <c r="P13" s="466">
        <v>115</v>
      </c>
      <c r="Q13" s="1142"/>
      <c r="R13" s="462" t="s">
        <v>742</v>
      </c>
      <c r="S13" s="469"/>
      <c r="T13" s="464" t="s">
        <v>156</v>
      </c>
      <c r="U13" s="460">
        <v>86846</v>
      </c>
      <c r="V13" s="460">
        <v>8646</v>
      </c>
      <c r="W13" s="460">
        <v>75778</v>
      </c>
      <c r="X13" s="460">
        <v>-797</v>
      </c>
      <c r="Y13" s="460">
        <v>5620</v>
      </c>
      <c r="Z13" s="460">
        <v>-2432</v>
      </c>
      <c r="AA13" s="460">
        <v>31</v>
      </c>
      <c r="AB13" s="460">
        <v>8365</v>
      </c>
      <c r="AC13" s="460">
        <v>5577</v>
      </c>
      <c r="AD13" s="460">
        <v>2365</v>
      </c>
      <c r="AE13" s="460">
        <v>382</v>
      </c>
      <c r="AF13" s="460">
        <v>0</v>
      </c>
      <c r="AG13" s="460">
        <v>41</v>
      </c>
      <c r="AH13" s="460">
        <v>0</v>
      </c>
      <c r="AI13" s="461"/>
      <c r="AJ13" s="465" t="s">
        <v>217</v>
      </c>
      <c r="AK13" s="129"/>
      <c r="AL13" s="129"/>
      <c r="AM13" s="129"/>
      <c r="AN13" s="129"/>
      <c r="AO13" s="129"/>
      <c r="AP13" s="129"/>
      <c r="AQ13" s="129"/>
      <c r="AR13" s="129"/>
      <c r="AS13" s="129"/>
      <c r="AT13" s="129"/>
      <c r="AU13" s="129"/>
      <c r="AV13" s="129"/>
      <c r="AW13" s="129"/>
      <c r="AX13" s="129"/>
      <c r="AY13" s="129"/>
      <c r="AZ13" s="129"/>
      <c r="BA13" s="129"/>
      <c r="BB13" s="129"/>
      <c r="BC13" s="129"/>
      <c r="BD13" s="129"/>
      <c r="BE13" s="129"/>
      <c r="BF13" s="129"/>
      <c r="BG13" s="129"/>
      <c r="BH13" s="129"/>
      <c r="BI13" s="129"/>
      <c r="BJ13" s="129"/>
      <c r="BK13" s="129"/>
      <c r="BL13" s="129"/>
      <c r="BM13" s="129"/>
      <c r="BN13" s="129"/>
      <c r="BO13" s="129"/>
      <c r="BP13" s="129"/>
      <c r="BQ13" s="129"/>
      <c r="BR13" s="129"/>
      <c r="BS13" s="129"/>
      <c r="BT13" s="129"/>
      <c r="BU13" s="129"/>
      <c r="BV13" s="129"/>
      <c r="BW13" s="129"/>
      <c r="BX13" s="129"/>
      <c r="BY13" s="129"/>
      <c r="BZ13" s="129"/>
      <c r="CA13" s="129"/>
      <c r="CB13" s="129"/>
      <c r="CC13" s="129"/>
      <c r="CD13" s="129"/>
      <c r="CE13" s="129"/>
      <c r="CF13" s="129"/>
      <c r="CG13" s="129"/>
      <c r="CH13" s="129"/>
      <c r="CI13" s="129"/>
      <c r="CJ13" s="129"/>
      <c r="CK13" s="129"/>
      <c r="CL13" s="129"/>
      <c r="CM13" s="129"/>
      <c r="CN13" s="129"/>
      <c r="CO13" s="129"/>
      <c r="CP13" s="129"/>
      <c r="CQ13" s="129"/>
      <c r="CR13" s="129"/>
      <c r="CS13" s="129"/>
      <c r="CT13" s="129"/>
      <c r="CU13" s="129"/>
      <c r="CV13" s="129"/>
      <c r="CW13" s="129"/>
      <c r="CX13" s="129"/>
      <c r="CY13" s="129"/>
      <c r="CZ13" s="129"/>
      <c r="DA13" s="129"/>
      <c r="DB13" s="129"/>
      <c r="DC13" s="129"/>
      <c r="DD13" s="129"/>
      <c r="DE13" s="129"/>
      <c r="DF13" s="129"/>
      <c r="DG13" s="129"/>
      <c r="DH13" s="129"/>
      <c r="DI13" s="129"/>
      <c r="DJ13" s="129"/>
      <c r="DK13" s="129"/>
      <c r="DL13" s="129"/>
      <c r="DM13" s="129"/>
      <c r="DN13" s="129"/>
      <c r="DO13" s="129"/>
      <c r="DP13" s="129"/>
      <c r="DQ13" s="129"/>
      <c r="DR13" s="129"/>
      <c r="DS13" s="129"/>
      <c r="DT13" s="129"/>
      <c r="DU13" s="129"/>
      <c r="DV13" s="129"/>
      <c r="DW13" s="129"/>
      <c r="DX13" s="129"/>
      <c r="DY13" s="129"/>
      <c r="DZ13" s="129"/>
      <c r="EA13" s="129"/>
      <c r="EB13" s="129"/>
      <c r="EC13" s="129"/>
      <c r="ED13" s="129"/>
      <c r="EE13" s="129"/>
      <c r="EF13" s="129"/>
      <c r="EG13" s="129"/>
      <c r="EH13" s="129"/>
      <c r="EI13" s="129"/>
      <c r="EJ13" s="129"/>
      <c r="EK13" s="129"/>
      <c r="EL13" s="129"/>
      <c r="EM13" s="129"/>
      <c r="EN13" s="129"/>
      <c r="EO13" s="129"/>
      <c r="EP13" s="129"/>
      <c r="EQ13" s="129"/>
      <c r="ER13" s="129"/>
      <c r="ES13" s="129"/>
      <c r="ET13" s="129"/>
      <c r="EU13" s="129"/>
      <c r="EV13" s="129"/>
      <c r="EW13" s="129"/>
      <c r="EX13" s="129"/>
      <c r="EY13" s="129"/>
      <c r="EZ13" s="129"/>
      <c r="FA13" s="129"/>
      <c r="FB13" s="129"/>
      <c r="FC13" s="129"/>
      <c r="FD13" s="129"/>
      <c r="FE13" s="129"/>
      <c r="FF13" s="129"/>
      <c r="FG13" s="129"/>
      <c r="FH13" s="129"/>
      <c r="FI13" s="129"/>
      <c r="FJ13" s="129"/>
      <c r="FK13" s="129"/>
      <c r="FL13" s="129"/>
      <c r="FM13" s="129"/>
      <c r="FN13" s="129"/>
      <c r="FO13" s="129"/>
      <c r="FP13" s="129"/>
      <c r="FQ13" s="129"/>
      <c r="FR13" s="129"/>
      <c r="FS13" s="129"/>
      <c r="FT13" s="129"/>
      <c r="FU13" s="129"/>
      <c r="FV13" s="129"/>
      <c r="FW13" s="129"/>
      <c r="FX13" s="129"/>
      <c r="FY13" s="129"/>
      <c r="FZ13" s="129"/>
      <c r="GA13" s="129"/>
      <c r="GB13" s="129"/>
      <c r="GC13" s="129"/>
      <c r="GD13" s="129"/>
      <c r="GE13" s="129"/>
      <c r="GF13" s="129"/>
      <c r="GG13" s="129"/>
      <c r="GH13" s="129"/>
      <c r="GI13" s="129"/>
      <c r="GJ13" s="129"/>
      <c r="GK13" s="129"/>
      <c r="GL13" s="129"/>
      <c r="GM13" s="129"/>
      <c r="GN13" s="129"/>
      <c r="GO13" s="129"/>
      <c r="GP13" s="129"/>
      <c r="GQ13" s="129"/>
      <c r="GR13" s="129"/>
      <c r="GS13" s="129"/>
      <c r="GT13" s="129"/>
      <c r="GU13" s="129"/>
      <c r="GV13" s="129"/>
      <c r="GW13" s="129"/>
      <c r="GX13" s="129"/>
      <c r="GY13" s="129"/>
      <c r="GZ13" s="129"/>
      <c r="HA13" s="129"/>
      <c r="HB13" s="129"/>
      <c r="HC13" s="129"/>
      <c r="HD13" s="129"/>
      <c r="HE13" s="129"/>
      <c r="HF13" s="129"/>
      <c r="HG13" s="129"/>
      <c r="HH13" s="129"/>
      <c r="HI13" s="129"/>
      <c r="HJ13" s="129"/>
      <c r="HK13" s="129"/>
      <c r="HL13" s="129"/>
      <c r="HM13" s="129"/>
      <c r="HN13" s="129"/>
      <c r="HO13" s="129"/>
      <c r="HP13" s="129"/>
      <c r="HQ13" s="129"/>
      <c r="HR13" s="129"/>
      <c r="HS13" s="129"/>
      <c r="HT13" s="129"/>
      <c r="HU13" s="129"/>
      <c r="HV13" s="129"/>
      <c r="HW13" s="129"/>
      <c r="HX13" s="129"/>
      <c r="HY13" s="129"/>
      <c r="HZ13" s="129"/>
      <c r="IA13" s="129"/>
      <c r="IB13" s="129"/>
      <c r="IC13" s="129"/>
      <c r="ID13" s="129"/>
      <c r="IE13" s="129"/>
      <c r="IF13" s="129"/>
      <c r="IG13" s="129"/>
      <c r="IH13" s="129"/>
      <c r="II13" s="129"/>
      <c r="IJ13" s="129"/>
      <c r="IK13" s="129"/>
      <c r="IL13" s="129"/>
      <c r="IM13" s="129"/>
      <c r="IN13" s="129"/>
      <c r="IO13" s="129"/>
      <c r="IP13" s="129"/>
      <c r="IQ13" s="129"/>
      <c r="IR13" s="129"/>
      <c r="IS13" s="129"/>
      <c r="IT13" s="129"/>
    </row>
    <row r="14" spans="1:254" s="128" customFormat="1" ht="21" customHeight="1">
      <c r="A14" s="458" t="s">
        <v>219</v>
      </c>
      <c r="B14" s="459" t="s">
        <v>155</v>
      </c>
      <c r="C14" s="460">
        <v>1841</v>
      </c>
      <c r="D14" s="460">
        <v>362</v>
      </c>
      <c r="E14" s="460">
        <v>1312</v>
      </c>
      <c r="F14" s="460">
        <v>50</v>
      </c>
      <c r="G14" s="460">
        <v>2</v>
      </c>
      <c r="H14" s="460">
        <v>73</v>
      </c>
      <c r="I14" s="460">
        <v>42</v>
      </c>
      <c r="J14" s="460">
        <v>1023</v>
      </c>
      <c r="K14" s="460">
        <v>297</v>
      </c>
      <c r="L14" s="460">
        <v>692</v>
      </c>
      <c r="M14" s="460">
        <v>6</v>
      </c>
      <c r="N14" s="460">
        <v>2</v>
      </c>
      <c r="O14" s="460">
        <v>61</v>
      </c>
      <c r="P14" s="466">
        <v>23</v>
      </c>
      <c r="Q14" s="1143">
        <v>2018</v>
      </c>
      <c r="R14" s="462" t="s">
        <v>4</v>
      </c>
      <c r="S14" s="463">
        <v>2018</v>
      </c>
      <c r="T14" s="464" t="s">
        <v>155</v>
      </c>
      <c r="U14" s="460">
        <v>737</v>
      </c>
      <c r="V14" s="460">
        <v>51</v>
      </c>
      <c r="W14" s="460">
        <v>615</v>
      </c>
      <c r="X14" s="460">
        <v>40</v>
      </c>
      <c r="Y14" s="460">
        <v>0</v>
      </c>
      <c r="Z14" s="460">
        <v>12</v>
      </c>
      <c r="AA14" s="460">
        <v>19</v>
      </c>
      <c r="AB14" s="460">
        <v>23</v>
      </c>
      <c r="AC14" s="460">
        <v>14</v>
      </c>
      <c r="AD14" s="460">
        <v>5</v>
      </c>
      <c r="AE14" s="460">
        <v>4</v>
      </c>
      <c r="AF14" s="460">
        <v>0</v>
      </c>
      <c r="AG14" s="460">
        <v>0</v>
      </c>
      <c r="AH14" s="460">
        <v>0</v>
      </c>
      <c r="AI14" s="461" t="s">
        <v>219</v>
      </c>
      <c r="AJ14" s="465" t="s">
        <v>4</v>
      </c>
      <c r="AK14" s="129"/>
      <c r="AL14" s="129"/>
      <c r="AM14" s="129"/>
      <c r="AN14" s="129"/>
      <c r="AO14" s="129"/>
      <c r="AP14" s="129"/>
      <c r="AQ14" s="129"/>
      <c r="AR14" s="129"/>
      <c r="AS14" s="129"/>
      <c r="AT14" s="129"/>
      <c r="AU14" s="129"/>
      <c r="AV14" s="129"/>
      <c r="AW14" s="129"/>
      <c r="AX14" s="129"/>
      <c r="AY14" s="129"/>
      <c r="AZ14" s="129"/>
      <c r="BA14" s="129"/>
      <c r="BB14" s="129"/>
      <c r="BC14" s="129"/>
      <c r="BD14" s="129"/>
      <c r="BE14" s="129"/>
      <c r="BF14" s="129"/>
      <c r="BG14" s="129"/>
      <c r="BH14" s="129"/>
      <c r="BI14" s="129"/>
      <c r="BJ14" s="129"/>
      <c r="BK14" s="129"/>
      <c r="BL14" s="129"/>
      <c r="BM14" s="129"/>
      <c r="BN14" s="129"/>
      <c r="BO14" s="129"/>
      <c r="BP14" s="129"/>
      <c r="BQ14" s="129"/>
      <c r="BR14" s="129"/>
      <c r="BS14" s="129"/>
      <c r="BT14" s="129"/>
      <c r="BU14" s="129"/>
      <c r="BV14" s="129"/>
      <c r="BW14" s="129"/>
      <c r="BX14" s="129"/>
      <c r="BY14" s="129"/>
      <c r="BZ14" s="129"/>
      <c r="CA14" s="129"/>
      <c r="CB14" s="129"/>
      <c r="CC14" s="129"/>
      <c r="CD14" s="129"/>
      <c r="CE14" s="129"/>
      <c r="CF14" s="129"/>
      <c r="CG14" s="129"/>
      <c r="CH14" s="129"/>
      <c r="CI14" s="129"/>
      <c r="CJ14" s="129"/>
      <c r="CK14" s="129"/>
      <c r="CL14" s="129"/>
      <c r="CM14" s="129"/>
      <c r="CN14" s="129"/>
      <c r="CO14" s="129"/>
      <c r="CP14" s="129"/>
      <c r="CQ14" s="129"/>
      <c r="CR14" s="129"/>
      <c r="CS14" s="129"/>
      <c r="CT14" s="129"/>
      <c r="CU14" s="129"/>
      <c r="CV14" s="129"/>
      <c r="CW14" s="129"/>
      <c r="CX14" s="129"/>
      <c r="CY14" s="129"/>
      <c r="CZ14" s="129"/>
      <c r="DA14" s="129"/>
      <c r="DB14" s="129"/>
      <c r="DC14" s="129"/>
      <c r="DD14" s="129"/>
      <c r="DE14" s="129"/>
      <c r="DF14" s="129"/>
      <c r="DG14" s="129"/>
      <c r="DH14" s="129"/>
      <c r="DI14" s="129"/>
      <c r="DJ14" s="129"/>
      <c r="DK14" s="129"/>
      <c r="DL14" s="129"/>
      <c r="DM14" s="129"/>
      <c r="DN14" s="129"/>
      <c r="DO14" s="129"/>
      <c r="DP14" s="129"/>
      <c r="DQ14" s="129"/>
      <c r="DR14" s="129"/>
      <c r="DS14" s="129"/>
      <c r="DT14" s="129"/>
      <c r="DU14" s="129"/>
      <c r="DV14" s="129"/>
      <c r="DW14" s="129"/>
      <c r="DX14" s="129"/>
      <c r="DY14" s="129"/>
      <c r="DZ14" s="129"/>
      <c r="EA14" s="129"/>
      <c r="EB14" s="129"/>
      <c r="EC14" s="129"/>
      <c r="ED14" s="129"/>
      <c r="EE14" s="129"/>
      <c r="EF14" s="129"/>
      <c r="EG14" s="129"/>
      <c r="EH14" s="129"/>
      <c r="EI14" s="129"/>
      <c r="EJ14" s="129"/>
      <c r="EK14" s="129"/>
      <c r="EL14" s="129"/>
      <c r="EM14" s="129"/>
      <c r="EN14" s="129"/>
      <c r="EO14" s="129"/>
      <c r="EP14" s="129"/>
      <c r="EQ14" s="129"/>
      <c r="ER14" s="129"/>
      <c r="ES14" s="129"/>
      <c r="ET14" s="129"/>
      <c r="EU14" s="129"/>
      <c r="EV14" s="129"/>
      <c r="EW14" s="129"/>
      <c r="EX14" s="129"/>
      <c r="EY14" s="129"/>
      <c r="EZ14" s="129"/>
      <c r="FA14" s="129"/>
      <c r="FB14" s="129"/>
      <c r="FC14" s="129"/>
      <c r="FD14" s="129"/>
      <c r="FE14" s="129"/>
      <c r="FF14" s="129"/>
      <c r="FG14" s="129"/>
      <c r="FH14" s="129"/>
      <c r="FI14" s="129"/>
      <c r="FJ14" s="129"/>
      <c r="FK14" s="129"/>
      <c r="FL14" s="129"/>
      <c r="FM14" s="129"/>
      <c r="FN14" s="129"/>
      <c r="FO14" s="129"/>
      <c r="FP14" s="129"/>
      <c r="FQ14" s="129"/>
      <c r="FR14" s="129"/>
      <c r="FS14" s="129"/>
      <c r="FT14" s="129"/>
      <c r="FU14" s="129"/>
      <c r="FV14" s="129"/>
      <c r="FW14" s="129"/>
      <c r="FX14" s="129"/>
      <c r="FY14" s="129"/>
      <c r="FZ14" s="129"/>
      <c r="GA14" s="129"/>
      <c r="GB14" s="129"/>
      <c r="GC14" s="129"/>
      <c r="GD14" s="129"/>
      <c r="GE14" s="129"/>
      <c r="GF14" s="129"/>
      <c r="GG14" s="129"/>
      <c r="GH14" s="129"/>
      <c r="GI14" s="129"/>
      <c r="GJ14" s="129"/>
      <c r="GK14" s="129"/>
      <c r="GL14" s="129"/>
      <c r="GM14" s="129"/>
      <c r="GN14" s="129"/>
      <c r="GO14" s="129"/>
      <c r="GP14" s="129"/>
      <c r="GQ14" s="129"/>
      <c r="GR14" s="129"/>
      <c r="GS14" s="129"/>
      <c r="GT14" s="129"/>
      <c r="GU14" s="129"/>
      <c r="GV14" s="129"/>
      <c r="GW14" s="129"/>
      <c r="GX14" s="129"/>
      <c r="GY14" s="129"/>
      <c r="GZ14" s="129"/>
      <c r="HA14" s="129"/>
      <c r="HB14" s="129"/>
      <c r="HC14" s="129"/>
      <c r="HD14" s="129"/>
      <c r="HE14" s="129"/>
      <c r="HF14" s="129"/>
      <c r="HG14" s="129"/>
      <c r="HH14" s="129"/>
      <c r="HI14" s="129"/>
      <c r="HJ14" s="129"/>
      <c r="HK14" s="129"/>
      <c r="HL14" s="129"/>
      <c r="HM14" s="129"/>
      <c r="HN14" s="129"/>
      <c r="HO14" s="129"/>
      <c r="HP14" s="129"/>
      <c r="HQ14" s="129"/>
      <c r="HR14" s="129"/>
      <c r="HS14" s="129"/>
      <c r="HT14" s="129"/>
      <c r="HU14" s="129"/>
      <c r="HV14" s="129"/>
      <c r="HW14" s="129"/>
      <c r="HX14" s="129"/>
      <c r="HY14" s="129"/>
      <c r="HZ14" s="129"/>
      <c r="IA14" s="129"/>
      <c r="IB14" s="129"/>
      <c r="IC14" s="129"/>
      <c r="ID14" s="129"/>
      <c r="IE14" s="129"/>
      <c r="IF14" s="129"/>
      <c r="IG14" s="129"/>
      <c r="IH14" s="129"/>
      <c r="II14" s="129"/>
      <c r="IJ14" s="129"/>
      <c r="IK14" s="129"/>
      <c r="IL14" s="129"/>
      <c r="IM14" s="129"/>
      <c r="IN14" s="129"/>
      <c r="IO14" s="129"/>
      <c r="IP14" s="129"/>
      <c r="IQ14" s="129"/>
      <c r="IR14" s="129"/>
      <c r="IS14" s="129"/>
      <c r="IT14" s="129"/>
    </row>
    <row r="15" spans="1:254" s="128" customFormat="1" ht="21" customHeight="1">
      <c r="A15" s="458"/>
      <c r="B15" s="459" t="s">
        <v>156</v>
      </c>
      <c r="C15" s="460">
        <v>413281</v>
      </c>
      <c r="D15" s="460">
        <v>89714</v>
      </c>
      <c r="E15" s="460">
        <v>303647</v>
      </c>
      <c r="F15" s="460">
        <v>1052</v>
      </c>
      <c r="G15" s="460">
        <v>493</v>
      </c>
      <c r="H15" s="460">
        <v>10892</v>
      </c>
      <c r="I15" s="460">
        <v>7483</v>
      </c>
      <c r="J15" s="460">
        <v>284809</v>
      </c>
      <c r="K15" s="460">
        <v>74575</v>
      </c>
      <c r="L15" s="460">
        <v>193693</v>
      </c>
      <c r="M15" s="460">
        <v>656</v>
      </c>
      <c r="N15" s="460">
        <v>493</v>
      </c>
      <c r="O15" s="460">
        <v>9536</v>
      </c>
      <c r="P15" s="466">
        <v>5856</v>
      </c>
      <c r="Q15" s="1142"/>
      <c r="R15" s="462" t="s">
        <v>743</v>
      </c>
      <c r="S15" s="469"/>
      <c r="T15" s="464" t="s">
        <v>156</v>
      </c>
      <c r="U15" s="460">
        <v>122890</v>
      </c>
      <c r="V15" s="460">
        <v>11051</v>
      </c>
      <c r="W15" s="460">
        <v>109039</v>
      </c>
      <c r="X15" s="460">
        <v>-258</v>
      </c>
      <c r="Y15" s="460">
        <v>75</v>
      </c>
      <c r="Z15" s="460">
        <v>1356</v>
      </c>
      <c r="AA15" s="460">
        <v>1627</v>
      </c>
      <c r="AB15" s="460">
        <v>5663</v>
      </c>
      <c r="AC15" s="460">
        <v>4088</v>
      </c>
      <c r="AD15" s="460">
        <v>915</v>
      </c>
      <c r="AE15" s="460">
        <v>654</v>
      </c>
      <c r="AF15" s="460">
        <v>0</v>
      </c>
      <c r="AG15" s="460">
        <v>0</v>
      </c>
      <c r="AH15" s="460">
        <v>0</v>
      </c>
      <c r="AI15" s="467"/>
      <c r="AJ15" s="465" t="s">
        <v>220</v>
      </c>
      <c r="AK15" s="129"/>
      <c r="AL15" s="129"/>
      <c r="AM15" s="129"/>
      <c r="AN15" s="129"/>
      <c r="AO15" s="129"/>
      <c r="AP15" s="129"/>
      <c r="AQ15" s="129"/>
      <c r="AR15" s="129"/>
      <c r="AS15" s="129"/>
      <c r="AT15" s="129"/>
      <c r="AU15" s="129"/>
      <c r="AV15" s="129"/>
      <c r="AW15" s="129"/>
      <c r="AX15" s="129"/>
      <c r="AY15" s="129"/>
      <c r="AZ15" s="129"/>
      <c r="BA15" s="129"/>
      <c r="BB15" s="129"/>
      <c r="BC15" s="129"/>
      <c r="BD15" s="129"/>
      <c r="BE15" s="129"/>
      <c r="BF15" s="129"/>
      <c r="BG15" s="129"/>
      <c r="BH15" s="129"/>
      <c r="BI15" s="129"/>
      <c r="BJ15" s="129"/>
      <c r="BK15" s="129"/>
      <c r="BL15" s="129"/>
      <c r="BM15" s="129"/>
      <c r="BN15" s="129"/>
      <c r="BO15" s="129"/>
      <c r="BP15" s="129"/>
      <c r="BQ15" s="129"/>
      <c r="BR15" s="129"/>
      <c r="BS15" s="129"/>
      <c r="BT15" s="129"/>
      <c r="BU15" s="129"/>
      <c r="BV15" s="129"/>
      <c r="BW15" s="129"/>
      <c r="BX15" s="129"/>
      <c r="BY15" s="129"/>
      <c r="BZ15" s="129"/>
      <c r="CA15" s="129"/>
      <c r="CB15" s="129"/>
      <c r="CC15" s="129"/>
      <c r="CD15" s="129"/>
      <c r="CE15" s="129"/>
      <c r="CF15" s="129"/>
      <c r="CG15" s="129"/>
      <c r="CH15" s="129"/>
      <c r="CI15" s="129"/>
      <c r="CJ15" s="129"/>
      <c r="CK15" s="129"/>
      <c r="CL15" s="129"/>
      <c r="CM15" s="129"/>
      <c r="CN15" s="129"/>
      <c r="CO15" s="129"/>
      <c r="CP15" s="129"/>
      <c r="CQ15" s="129"/>
      <c r="CR15" s="129"/>
      <c r="CS15" s="129"/>
      <c r="CT15" s="129"/>
      <c r="CU15" s="129"/>
      <c r="CV15" s="129"/>
      <c r="CW15" s="129"/>
      <c r="CX15" s="129"/>
      <c r="CY15" s="129"/>
      <c r="CZ15" s="129"/>
      <c r="DA15" s="129"/>
      <c r="DB15" s="129"/>
      <c r="DC15" s="129"/>
      <c r="DD15" s="129"/>
      <c r="DE15" s="129"/>
      <c r="DF15" s="129"/>
      <c r="DG15" s="129"/>
      <c r="DH15" s="129"/>
      <c r="DI15" s="129"/>
      <c r="DJ15" s="129"/>
      <c r="DK15" s="129"/>
      <c r="DL15" s="129"/>
      <c r="DM15" s="129"/>
      <c r="DN15" s="129"/>
      <c r="DO15" s="129"/>
      <c r="DP15" s="129"/>
      <c r="DQ15" s="129"/>
      <c r="DR15" s="129"/>
      <c r="DS15" s="129"/>
      <c r="DT15" s="129"/>
      <c r="DU15" s="129"/>
      <c r="DV15" s="129"/>
      <c r="DW15" s="129"/>
      <c r="DX15" s="129"/>
      <c r="DY15" s="129"/>
      <c r="DZ15" s="129"/>
      <c r="EA15" s="129"/>
      <c r="EB15" s="129"/>
      <c r="EC15" s="129"/>
      <c r="ED15" s="129"/>
      <c r="EE15" s="129"/>
      <c r="EF15" s="129"/>
      <c r="EG15" s="129"/>
      <c r="EH15" s="129"/>
      <c r="EI15" s="129"/>
      <c r="EJ15" s="129"/>
      <c r="EK15" s="129"/>
      <c r="EL15" s="129"/>
      <c r="EM15" s="129"/>
      <c r="EN15" s="129"/>
      <c r="EO15" s="129"/>
      <c r="EP15" s="129"/>
      <c r="EQ15" s="129"/>
      <c r="ER15" s="129"/>
      <c r="ES15" s="129"/>
      <c r="ET15" s="129"/>
      <c r="EU15" s="129"/>
      <c r="EV15" s="129"/>
      <c r="EW15" s="129"/>
      <c r="EX15" s="129"/>
      <c r="EY15" s="129"/>
      <c r="EZ15" s="129"/>
      <c r="FA15" s="129"/>
      <c r="FB15" s="129"/>
      <c r="FC15" s="129"/>
      <c r="FD15" s="129"/>
      <c r="FE15" s="129"/>
      <c r="FF15" s="129"/>
      <c r="FG15" s="129"/>
      <c r="FH15" s="129"/>
      <c r="FI15" s="129"/>
      <c r="FJ15" s="129"/>
      <c r="FK15" s="129"/>
      <c r="FL15" s="129"/>
      <c r="FM15" s="129"/>
      <c r="FN15" s="129"/>
      <c r="FO15" s="129"/>
      <c r="FP15" s="129"/>
      <c r="FQ15" s="129"/>
      <c r="FR15" s="129"/>
      <c r="FS15" s="129"/>
      <c r="FT15" s="129"/>
      <c r="FU15" s="129"/>
      <c r="FV15" s="129"/>
      <c r="FW15" s="129"/>
      <c r="FX15" s="129"/>
      <c r="FY15" s="129"/>
      <c r="FZ15" s="129"/>
      <c r="GA15" s="129"/>
      <c r="GB15" s="129"/>
      <c r="GC15" s="129"/>
      <c r="GD15" s="129"/>
      <c r="GE15" s="129"/>
      <c r="GF15" s="129"/>
      <c r="GG15" s="129"/>
      <c r="GH15" s="129"/>
      <c r="GI15" s="129"/>
      <c r="GJ15" s="129"/>
      <c r="GK15" s="129"/>
      <c r="GL15" s="129"/>
      <c r="GM15" s="129"/>
      <c r="GN15" s="129"/>
      <c r="GO15" s="129"/>
      <c r="GP15" s="129"/>
      <c r="GQ15" s="129"/>
      <c r="GR15" s="129"/>
      <c r="GS15" s="129"/>
      <c r="GT15" s="129"/>
      <c r="GU15" s="129"/>
      <c r="GV15" s="129"/>
      <c r="GW15" s="129"/>
      <c r="GX15" s="129"/>
      <c r="GY15" s="129"/>
      <c r="GZ15" s="129"/>
      <c r="HA15" s="129"/>
      <c r="HB15" s="129"/>
      <c r="HC15" s="129"/>
      <c r="HD15" s="129"/>
      <c r="HE15" s="129"/>
      <c r="HF15" s="129"/>
      <c r="HG15" s="129"/>
      <c r="HH15" s="129"/>
      <c r="HI15" s="129"/>
      <c r="HJ15" s="129"/>
      <c r="HK15" s="129"/>
      <c r="HL15" s="129"/>
      <c r="HM15" s="129"/>
      <c r="HN15" s="129"/>
      <c r="HO15" s="129"/>
      <c r="HP15" s="129"/>
      <c r="HQ15" s="129"/>
      <c r="HR15" s="129"/>
      <c r="HS15" s="129"/>
      <c r="HT15" s="129"/>
      <c r="HU15" s="129"/>
      <c r="HV15" s="129"/>
      <c r="HW15" s="129"/>
      <c r="HX15" s="129"/>
      <c r="HY15" s="129"/>
      <c r="HZ15" s="129"/>
      <c r="IA15" s="129"/>
      <c r="IB15" s="129"/>
      <c r="IC15" s="129"/>
      <c r="ID15" s="129"/>
      <c r="IE15" s="129"/>
      <c r="IF15" s="129"/>
      <c r="IG15" s="129"/>
      <c r="IH15" s="129"/>
      <c r="II15" s="129"/>
      <c r="IJ15" s="129"/>
      <c r="IK15" s="129"/>
      <c r="IL15" s="129"/>
      <c r="IM15" s="129"/>
      <c r="IN15" s="129"/>
      <c r="IO15" s="129"/>
      <c r="IP15" s="129"/>
      <c r="IQ15" s="129"/>
      <c r="IR15" s="129"/>
      <c r="IS15" s="129"/>
      <c r="IT15" s="129"/>
    </row>
    <row r="16" spans="1:254" s="128" customFormat="1" ht="21" customHeight="1">
      <c r="A16" s="458" t="s">
        <v>221</v>
      </c>
      <c r="B16" s="459" t="s">
        <v>155</v>
      </c>
      <c r="C16" s="460">
        <v>1555</v>
      </c>
      <c r="D16" s="460">
        <v>237</v>
      </c>
      <c r="E16" s="460">
        <v>1193</v>
      </c>
      <c r="F16" s="460">
        <v>35</v>
      </c>
      <c r="G16" s="460">
        <v>9</v>
      </c>
      <c r="H16" s="460">
        <v>54</v>
      </c>
      <c r="I16" s="460">
        <v>27</v>
      </c>
      <c r="J16" s="460">
        <v>849</v>
      </c>
      <c r="K16" s="460">
        <v>165</v>
      </c>
      <c r="L16" s="460">
        <v>627</v>
      </c>
      <c r="M16" s="460">
        <v>4</v>
      </c>
      <c r="N16" s="460">
        <v>6</v>
      </c>
      <c r="O16" s="460">
        <v>39</v>
      </c>
      <c r="P16" s="466">
        <v>8</v>
      </c>
      <c r="Q16" s="1143">
        <v>2019</v>
      </c>
      <c r="R16" s="462" t="s">
        <v>4</v>
      </c>
      <c r="S16" s="463">
        <v>2019</v>
      </c>
      <c r="T16" s="464" t="s">
        <v>155</v>
      </c>
      <c r="U16" s="460">
        <v>678</v>
      </c>
      <c r="V16" s="460">
        <v>60</v>
      </c>
      <c r="W16" s="460">
        <v>558</v>
      </c>
      <c r="X16" s="460">
        <v>27</v>
      </c>
      <c r="Y16" s="460">
        <v>3</v>
      </c>
      <c r="Z16" s="460">
        <v>11</v>
      </c>
      <c r="AA16" s="460">
        <v>19</v>
      </c>
      <c r="AB16" s="460">
        <v>28</v>
      </c>
      <c r="AC16" s="460">
        <v>12</v>
      </c>
      <c r="AD16" s="460">
        <v>8</v>
      </c>
      <c r="AE16" s="460">
        <v>4</v>
      </c>
      <c r="AF16" s="460">
        <v>0</v>
      </c>
      <c r="AG16" s="460">
        <v>4</v>
      </c>
      <c r="AH16" s="460">
        <v>0</v>
      </c>
      <c r="AI16" s="468" t="s">
        <v>221</v>
      </c>
      <c r="AJ16" s="465" t="s">
        <v>4</v>
      </c>
      <c r="AK16" s="129"/>
      <c r="AL16" s="129"/>
      <c r="AM16" s="129"/>
      <c r="AN16" s="129"/>
      <c r="AO16" s="129"/>
      <c r="AP16" s="129"/>
      <c r="AQ16" s="129"/>
      <c r="AR16" s="129"/>
      <c r="AS16" s="129"/>
      <c r="AT16" s="129"/>
      <c r="AU16" s="129"/>
      <c r="AV16" s="129"/>
      <c r="AW16" s="129"/>
      <c r="AX16" s="129"/>
      <c r="AY16" s="129"/>
      <c r="AZ16" s="129"/>
      <c r="BA16" s="129"/>
      <c r="BB16" s="129"/>
      <c r="BC16" s="129"/>
      <c r="BD16" s="129"/>
      <c r="BE16" s="129"/>
      <c r="BF16" s="129"/>
      <c r="BG16" s="129"/>
      <c r="BH16" s="129"/>
      <c r="BI16" s="129"/>
      <c r="BJ16" s="129"/>
      <c r="BK16" s="129"/>
      <c r="BL16" s="129"/>
      <c r="BM16" s="129"/>
      <c r="BN16" s="129"/>
      <c r="BO16" s="129"/>
      <c r="BP16" s="129"/>
      <c r="BQ16" s="129"/>
      <c r="BR16" s="129"/>
      <c r="BS16" s="129"/>
      <c r="BT16" s="129"/>
      <c r="BU16" s="129"/>
      <c r="BV16" s="129"/>
      <c r="BW16" s="129"/>
      <c r="BX16" s="129"/>
      <c r="BY16" s="129"/>
      <c r="BZ16" s="129"/>
      <c r="CA16" s="129"/>
      <c r="CB16" s="129"/>
      <c r="CC16" s="129"/>
      <c r="CD16" s="129"/>
      <c r="CE16" s="129"/>
      <c r="CF16" s="129"/>
      <c r="CG16" s="129"/>
      <c r="CH16" s="129"/>
      <c r="CI16" s="129"/>
      <c r="CJ16" s="129"/>
      <c r="CK16" s="129"/>
      <c r="CL16" s="129"/>
      <c r="CM16" s="129"/>
      <c r="CN16" s="129"/>
      <c r="CO16" s="129"/>
      <c r="CP16" s="129"/>
      <c r="CQ16" s="129"/>
      <c r="CR16" s="129"/>
      <c r="CS16" s="129"/>
      <c r="CT16" s="129"/>
      <c r="CU16" s="129"/>
      <c r="CV16" s="129"/>
      <c r="CW16" s="129"/>
      <c r="CX16" s="129"/>
      <c r="CY16" s="129"/>
      <c r="CZ16" s="129"/>
      <c r="DA16" s="129"/>
      <c r="DB16" s="129"/>
      <c r="DC16" s="129"/>
      <c r="DD16" s="129"/>
      <c r="DE16" s="129"/>
      <c r="DF16" s="129"/>
      <c r="DG16" s="129"/>
      <c r="DH16" s="129"/>
      <c r="DI16" s="129"/>
      <c r="DJ16" s="129"/>
      <c r="DK16" s="129"/>
      <c r="DL16" s="129"/>
      <c r="DM16" s="129"/>
      <c r="DN16" s="129"/>
      <c r="DO16" s="129"/>
      <c r="DP16" s="129"/>
      <c r="DQ16" s="129"/>
      <c r="DR16" s="129"/>
      <c r="DS16" s="129"/>
      <c r="DT16" s="129"/>
      <c r="DU16" s="129"/>
      <c r="DV16" s="129"/>
      <c r="DW16" s="129"/>
      <c r="DX16" s="129"/>
      <c r="DY16" s="129"/>
      <c r="DZ16" s="129"/>
      <c r="EA16" s="129"/>
      <c r="EB16" s="129"/>
      <c r="EC16" s="129"/>
      <c r="ED16" s="129"/>
      <c r="EE16" s="129"/>
      <c r="EF16" s="129"/>
      <c r="EG16" s="129"/>
      <c r="EH16" s="129"/>
      <c r="EI16" s="129"/>
      <c r="EJ16" s="129"/>
      <c r="EK16" s="129"/>
      <c r="EL16" s="129"/>
      <c r="EM16" s="129"/>
      <c r="EN16" s="129"/>
      <c r="EO16" s="129"/>
      <c r="EP16" s="129"/>
      <c r="EQ16" s="129"/>
      <c r="ER16" s="129"/>
      <c r="ES16" s="129"/>
      <c r="ET16" s="129"/>
      <c r="EU16" s="129"/>
      <c r="EV16" s="129"/>
      <c r="EW16" s="129"/>
      <c r="EX16" s="129"/>
      <c r="EY16" s="129"/>
      <c r="EZ16" s="129"/>
      <c r="FA16" s="129"/>
      <c r="FB16" s="129"/>
      <c r="FC16" s="129"/>
      <c r="FD16" s="129"/>
      <c r="FE16" s="129"/>
      <c r="FF16" s="129"/>
      <c r="FG16" s="129"/>
      <c r="FH16" s="129"/>
      <c r="FI16" s="129"/>
      <c r="FJ16" s="129"/>
      <c r="FK16" s="129"/>
      <c r="FL16" s="129"/>
      <c r="FM16" s="129"/>
      <c r="FN16" s="129"/>
      <c r="FO16" s="129"/>
      <c r="FP16" s="129"/>
      <c r="FQ16" s="129"/>
      <c r="FR16" s="129"/>
      <c r="FS16" s="129"/>
      <c r="FT16" s="129"/>
      <c r="FU16" s="129"/>
      <c r="FV16" s="129"/>
      <c r="FW16" s="129"/>
      <c r="FX16" s="129"/>
      <c r="FY16" s="129"/>
      <c r="FZ16" s="129"/>
      <c r="GA16" s="129"/>
      <c r="GB16" s="129"/>
      <c r="GC16" s="129"/>
      <c r="GD16" s="129"/>
      <c r="GE16" s="129"/>
      <c r="GF16" s="129"/>
      <c r="GG16" s="129"/>
      <c r="GH16" s="129"/>
      <c r="GI16" s="129"/>
      <c r="GJ16" s="129"/>
      <c r="GK16" s="129"/>
      <c r="GL16" s="129"/>
      <c r="GM16" s="129"/>
      <c r="GN16" s="129"/>
      <c r="GO16" s="129"/>
      <c r="GP16" s="129"/>
      <c r="GQ16" s="129"/>
      <c r="GR16" s="129"/>
      <c r="GS16" s="129"/>
      <c r="GT16" s="129"/>
      <c r="GU16" s="129"/>
      <c r="GV16" s="129"/>
      <c r="GW16" s="129"/>
      <c r="GX16" s="129"/>
      <c r="GY16" s="129"/>
      <c r="GZ16" s="129"/>
      <c r="HA16" s="129"/>
      <c r="HB16" s="129"/>
      <c r="HC16" s="129"/>
      <c r="HD16" s="129"/>
      <c r="HE16" s="129"/>
      <c r="HF16" s="129"/>
      <c r="HG16" s="129"/>
      <c r="HH16" s="129"/>
      <c r="HI16" s="129"/>
      <c r="HJ16" s="129"/>
      <c r="HK16" s="129"/>
      <c r="HL16" s="129"/>
      <c r="HM16" s="129"/>
      <c r="HN16" s="129"/>
      <c r="HO16" s="129"/>
      <c r="HP16" s="129"/>
      <c r="HQ16" s="129"/>
      <c r="HR16" s="129"/>
      <c r="HS16" s="129"/>
      <c r="HT16" s="129"/>
      <c r="HU16" s="129"/>
      <c r="HV16" s="129"/>
      <c r="HW16" s="129"/>
      <c r="HX16" s="129"/>
      <c r="HY16" s="129"/>
      <c r="HZ16" s="129"/>
      <c r="IA16" s="129"/>
      <c r="IB16" s="129"/>
      <c r="IC16" s="129"/>
      <c r="ID16" s="129"/>
      <c r="IE16" s="129"/>
      <c r="IF16" s="129"/>
      <c r="IG16" s="129"/>
      <c r="IH16" s="129"/>
      <c r="II16" s="129"/>
      <c r="IJ16" s="129"/>
      <c r="IK16" s="129"/>
      <c r="IL16" s="129"/>
      <c r="IM16" s="129"/>
      <c r="IN16" s="129"/>
      <c r="IO16" s="129"/>
      <c r="IP16" s="129"/>
      <c r="IQ16" s="129"/>
      <c r="IR16" s="129"/>
      <c r="IS16" s="129"/>
      <c r="IT16" s="129"/>
    </row>
    <row r="17" spans="1:254" s="128" customFormat="1" ht="21" customHeight="1">
      <c r="A17" s="458"/>
      <c r="B17" s="459" t="s">
        <v>156</v>
      </c>
      <c r="C17" s="460">
        <v>371442</v>
      </c>
      <c r="D17" s="460">
        <v>121743</v>
      </c>
      <c r="E17" s="460">
        <v>231315</v>
      </c>
      <c r="F17" s="460">
        <v>-238</v>
      </c>
      <c r="G17" s="460">
        <v>11295</v>
      </c>
      <c r="H17" s="460">
        <v>5386</v>
      </c>
      <c r="I17" s="460">
        <v>1941</v>
      </c>
      <c r="J17" s="460">
        <v>222267</v>
      </c>
      <c r="K17" s="460">
        <v>61166</v>
      </c>
      <c r="L17" s="460">
        <v>147489</v>
      </c>
      <c r="M17" s="460">
        <v>578</v>
      </c>
      <c r="N17" s="460">
        <v>7985</v>
      </c>
      <c r="O17" s="460">
        <v>4325</v>
      </c>
      <c r="P17" s="466">
        <v>724</v>
      </c>
      <c r="Q17" s="1142"/>
      <c r="R17" s="462" t="s">
        <v>222</v>
      </c>
      <c r="S17" s="469"/>
      <c r="T17" s="464" t="s">
        <v>156</v>
      </c>
      <c r="U17" s="460">
        <v>138722</v>
      </c>
      <c r="V17" s="460">
        <v>52736</v>
      </c>
      <c r="W17" s="460">
        <v>81906</v>
      </c>
      <c r="X17" s="460">
        <v>-1107</v>
      </c>
      <c r="Y17" s="460">
        <v>3310</v>
      </c>
      <c r="Z17" s="460">
        <v>660</v>
      </c>
      <c r="AA17" s="460">
        <v>1217</v>
      </c>
      <c r="AB17" s="460">
        <v>10453</v>
      </c>
      <c r="AC17" s="460">
        <v>7841</v>
      </c>
      <c r="AD17" s="460">
        <v>1920</v>
      </c>
      <c r="AE17" s="460">
        <v>291</v>
      </c>
      <c r="AF17" s="460">
        <v>0</v>
      </c>
      <c r="AG17" s="460">
        <v>401</v>
      </c>
      <c r="AH17" s="460">
        <v>0</v>
      </c>
      <c r="AI17" s="467"/>
      <c r="AJ17" s="465" t="s">
        <v>220</v>
      </c>
      <c r="AK17" s="129"/>
      <c r="AL17" s="129"/>
      <c r="AM17" s="129"/>
      <c r="AN17" s="129"/>
      <c r="AO17" s="129"/>
      <c r="AP17" s="129"/>
      <c r="AQ17" s="129"/>
      <c r="AR17" s="129"/>
      <c r="AS17" s="129"/>
      <c r="AT17" s="129"/>
      <c r="AU17" s="129"/>
      <c r="AV17" s="129"/>
      <c r="AW17" s="129"/>
      <c r="AX17" s="129"/>
      <c r="AY17" s="129"/>
      <c r="AZ17" s="129"/>
      <c r="BA17" s="129"/>
      <c r="BB17" s="129"/>
      <c r="BC17" s="129"/>
      <c r="BD17" s="129"/>
      <c r="BE17" s="129"/>
      <c r="BF17" s="129"/>
      <c r="BG17" s="129"/>
      <c r="BH17" s="129"/>
      <c r="BI17" s="129"/>
      <c r="BJ17" s="129"/>
      <c r="BK17" s="129"/>
      <c r="BL17" s="129"/>
      <c r="BM17" s="129"/>
      <c r="BN17" s="129"/>
      <c r="BO17" s="129"/>
      <c r="BP17" s="129"/>
      <c r="BQ17" s="129"/>
      <c r="BR17" s="129"/>
      <c r="BS17" s="129"/>
      <c r="BT17" s="129"/>
      <c r="BU17" s="129"/>
      <c r="BV17" s="129"/>
      <c r="BW17" s="129"/>
      <c r="BX17" s="129"/>
      <c r="BY17" s="129"/>
      <c r="BZ17" s="129"/>
      <c r="CA17" s="129"/>
      <c r="CB17" s="129"/>
      <c r="CC17" s="129"/>
      <c r="CD17" s="129"/>
      <c r="CE17" s="129"/>
      <c r="CF17" s="129"/>
      <c r="CG17" s="129"/>
      <c r="CH17" s="129"/>
      <c r="CI17" s="129"/>
      <c r="CJ17" s="129"/>
      <c r="CK17" s="129"/>
      <c r="CL17" s="129"/>
      <c r="CM17" s="129"/>
      <c r="CN17" s="129"/>
      <c r="CO17" s="129"/>
      <c r="CP17" s="129"/>
      <c r="CQ17" s="129"/>
      <c r="CR17" s="129"/>
      <c r="CS17" s="129"/>
      <c r="CT17" s="129"/>
      <c r="CU17" s="129"/>
      <c r="CV17" s="129"/>
      <c r="CW17" s="129"/>
      <c r="CX17" s="129"/>
      <c r="CY17" s="129"/>
      <c r="CZ17" s="129"/>
      <c r="DA17" s="129"/>
      <c r="DB17" s="129"/>
      <c r="DC17" s="129"/>
      <c r="DD17" s="129"/>
      <c r="DE17" s="129"/>
      <c r="DF17" s="129"/>
      <c r="DG17" s="129"/>
      <c r="DH17" s="129"/>
      <c r="DI17" s="129"/>
      <c r="DJ17" s="129"/>
      <c r="DK17" s="129"/>
      <c r="DL17" s="129"/>
      <c r="DM17" s="129"/>
      <c r="DN17" s="129"/>
      <c r="DO17" s="129"/>
      <c r="DP17" s="129"/>
      <c r="DQ17" s="129"/>
      <c r="DR17" s="129"/>
      <c r="DS17" s="129"/>
      <c r="DT17" s="129"/>
      <c r="DU17" s="129"/>
      <c r="DV17" s="129"/>
      <c r="DW17" s="129"/>
      <c r="DX17" s="129"/>
      <c r="DY17" s="129"/>
      <c r="DZ17" s="129"/>
      <c r="EA17" s="129"/>
      <c r="EB17" s="129"/>
      <c r="EC17" s="129"/>
      <c r="ED17" s="129"/>
      <c r="EE17" s="129"/>
      <c r="EF17" s="129"/>
      <c r="EG17" s="129"/>
      <c r="EH17" s="129"/>
      <c r="EI17" s="129"/>
      <c r="EJ17" s="129"/>
      <c r="EK17" s="129"/>
      <c r="EL17" s="129"/>
      <c r="EM17" s="129"/>
      <c r="EN17" s="129"/>
      <c r="EO17" s="129"/>
      <c r="EP17" s="129"/>
      <c r="EQ17" s="129"/>
      <c r="ER17" s="129"/>
      <c r="ES17" s="129"/>
      <c r="ET17" s="129"/>
      <c r="EU17" s="129"/>
      <c r="EV17" s="129"/>
      <c r="EW17" s="129"/>
      <c r="EX17" s="129"/>
      <c r="EY17" s="129"/>
      <c r="EZ17" s="129"/>
      <c r="FA17" s="129"/>
      <c r="FB17" s="129"/>
      <c r="FC17" s="129"/>
      <c r="FD17" s="129"/>
      <c r="FE17" s="129"/>
      <c r="FF17" s="129"/>
      <c r="FG17" s="129"/>
      <c r="FH17" s="129"/>
      <c r="FI17" s="129"/>
      <c r="FJ17" s="129"/>
      <c r="FK17" s="129"/>
      <c r="FL17" s="129"/>
      <c r="FM17" s="129"/>
      <c r="FN17" s="129"/>
      <c r="FO17" s="129"/>
      <c r="FP17" s="129"/>
      <c r="FQ17" s="129"/>
      <c r="FR17" s="129"/>
      <c r="FS17" s="129"/>
      <c r="FT17" s="129"/>
      <c r="FU17" s="129"/>
      <c r="FV17" s="129"/>
      <c r="FW17" s="129"/>
      <c r="FX17" s="129"/>
      <c r="FY17" s="129"/>
      <c r="FZ17" s="129"/>
      <c r="GA17" s="129"/>
      <c r="GB17" s="129"/>
      <c r="GC17" s="129"/>
      <c r="GD17" s="129"/>
      <c r="GE17" s="129"/>
      <c r="GF17" s="129"/>
      <c r="GG17" s="129"/>
      <c r="GH17" s="129"/>
      <c r="GI17" s="129"/>
      <c r="GJ17" s="129"/>
      <c r="GK17" s="129"/>
      <c r="GL17" s="129"/>
      <c r="GM17" s="129"/>
      <c r="GN17" s="129"/>
      <c r="GO17" s="129"/>
      <c r="GP17" s="129"/>
      <c r="GQ17" s="129"/>
      <c r="GR17" s="129"/>
      <c r="GS17" s="129"/>
      <c r="GT17" s="129"/>
      <c r="GU17" s="129"/>
      <c r="GV17" s="129"/>
      <c r="GW17" s="129"/>
      <c r="GX17" s="129"/>
      <c r="GY17" s="129"/>
      <c r="GZ17" s="129"/>
      <c r="HA17" s="129"/>
      <c r="HB17" s="129"/>
      <c r="HC17" s="129"/>
      <c r="HD17" s="129"/>
      <c r="HE17" s="129"/>
      <c r="HF17" s="129"/>
      <c r="HG17" s="129"/>
      <c r="HH17" s="129"/>
      <c r="HI17" s="129"/>
      <c r="HJ17" s="129"/>
      <c r="HK17" s="129"/>
      <c r="HL17" s="129"/>
      <c r="HM17" s="129"/>
      <c r="HN17" s="129"/>
      <c r="HO17" s="129"/>
      <c r="HP17" s="129"/>
      <c r="HQ17" s="129"/>
      <c r="HR17" s="129"/>
      <c r="HS17" s="129"/>
      <c r="HT17" s="129"/>
      <c r="HU17" s="129"/>
      <c r="HV17" s="129"/>
      <c r="HW17" s="129"/>
      <c r="HX17" s="129"/>
      <c r="HY17" s="129"/>
      <c r="HZ17" s="129"/>
      <c r="IA17" s="129"/>
      <c r="IB17" s="129"/>
      <c r="IC17" s="129"/>
      <c r="ID17" s="129"/>
      <c r="IE17" s="129"/>
      <c r="IF17" s="129"/>
      <c r="IG17" s="129"/>
      <c r="IH17" s="129"/>
      <c r="II17" s="129"/>
      <c r="IJ17" s="129"/>
      <c r="IK17" s="129"/>
      <c r="IL17" s="129"/>
      <c r="IM17" s="129"/>
      <c r="IN17" s="129"/>
      <c r="IO17" s="129"/>
      <c r="IP17" s="129"/>
      <c r="IQ17" s="129"/>
      <c r="IR17" s="129"/>
      <c r="IS17" s="129"/>
      <c r="IT17" s="129"/>
    </row>
    <row r="18" spans="1:254" s="128" customFormat="1" ht="21" customHeight="1">
      <c r="A18" s="470" t="s">
        <v>725</v>
      </c>
      <c r="B18" s="470" t="s">
        <v>243</v>
      </c>
      <c r="C18" s="471">
        <f aca="true" t="shared" si="0" ref="C18:P19">SUM(C20,C22,C24,C26,C28,C30,C32)</f>
        <v>1378</v>
      </c>
      <c r="D18" s="471">
        <f t="shared" si="0"/>
        <v>217</v>
      </c>
      <c r="E18" s="471">
        <f t="shared" si="0"/>
        <v>1041</v>
      </c>
      <c r="F18" s="471">
        <f t="shared" si="0"/>
        <v>33</v>
      </c>
      <c r="G18" s="471">
        <f t="shared" si="0"/>
        <v>2</v>
      </c>
      <c r="H18" s="471">
        <f t="shared" si="0"/>
        <v>70</v>
      </c>
      <c r="I18" s="471">
        <f t="shared" si="0"/>
        <v>15</v>
      </c>
      <c r="J18" s="471">
        <f t="shared" si="0"/>
        <v>747</v>
      </c>
      <c r="K18" s="471">
        <f t="shared" si="0"/>
        <v>159</v>
      </c>
      <c r="L18" s="471">
        <f t="shared" si="0"/>
        <v>542</v>
      </c>
      <c r="M18" s="471">
        <f t="shared" si="0"/>
        <v>5</v>
      </c>
      <c r="N18" s="471">
        <f t="shared" si="0"/>
        <v>0</v>
      </c>
      <c r="O18" s="471">
        <f t="shared" si="0"/>
        <v>37</v>
      </c>
      <c r="P18" s="472">
        <f t="shared" si="0"/>
        <v>4</v>
      </c>
      <c r="Q18" s="1144">
        <v>2020</v>
      </c>
      <c r="R18" s="474" t="s">
        <v>4</v>
      </c>
      <c r="S18" s="473">
        <v>2020</v>
      </c>
      <c r="T18" s="475" t="s">
        <v>244</v>
      </c>
      <c r="U18" s="471">
        <f aca="true" t="shared" si="1" ref="U18:AH19">SUM(U20,U22,U24,U26,U28,U30,U32)</f>
        <v>588</v>
      </c>
      <c r="V18" s="471">
        <f t="shared" si="1"/>
        <v>43</v>
      </c>
      <c r="W18" s="471">
        <f t="shared" si="1"/>
        <v>490</v>
      </c>
      <c r="X18" s="471">
        <f t="shared" si="1"/>
        <v>22</v>
      </c>
      <c r="Y18" s="471">
        <f t="shared" si="1"/>
        <v>1</v>
      </c>
      <c r="Z18" s="471">
        <f t="shared" si="1"/>
        <v>21</v>
      </c>
      <c r="AA18" s="471">
        <f t="shared" si="1"/>
        <v>11</v>
      </c>
      <c r="AB18" s="471">
        <f t="shared" si="1"/>
        <v>43</v>
      </c>
      <c r="AC18" s="471">
        <f t="shared" si="1"/>
        <v>15</v>
      </c>
      <c r="AD18" s="471">
        <f t="shared" si="1"/>
        <v>9</v>
      </c>
      <c r="AE18" s="471">
        <f t="shared" si="1"/>
        <v>6</v>
      </c>
      <c r="AF18" s="471">
        <f t="shared" si="1"/>
        <v>1</v>
      </c>
      <c r="AG18" s="471">
        <f t="shared" si="1"/>
        <v>12</v>
      </c>
      <c r="AH18" s="471">
        <f t="shared" si="1"/>
        <v>0</v>
      </c>
      <c r="AI18" s="476" t="s">
        <v>726</v>
      </c>
      <c r="AJ18" s="477" t="s">
        <v>4</v>
      </c>
      <c r="AK18" s="129"/>
      <c r="AL18" s="129"/>
      <c r="AM18" s="129"/>
      <c r="AN18" s="129"/>
      <c r="AO18" s="129"/>
      <c r="AP18" s="129"/>
      <c r="AQ18" s="129"/>
      <c r="AR18" s="129"/>
      <c r="AS18" s="129"/>
      <c r="AT18" s="129"/>
      <c r="AU18" s="129"/>
      <c r="AV18" s="129"/>
      <c r="AW18" s="129"/>
      <c r="AX18" s="129"/>
      <c r="AY18" s="129"/>
      <c r="AZ18" s="129"/>
      <c r="BA18" s="129"/>
      <c r="BB18" s="129"/>
      <c r="BC18" s="129"/>
      <c r="BD18" s="129"/>
      <c r="BE18" s="129"/>
      <c r="BF18" s="129"/>
      <c r="BG18" s="129"/>
      <c r="BH18" s="129"/>
      <c r="BI18" s="129"/>
      <c r="BJ18" s="129"/>
      <c r="BK18" s="129"/>
      <c r="BL18" s="129"/>
      <c r="BM18" s="129"/>
      <c r="BN18" s="129"/>
      <c r="BO18" s="129"/>
      <c r="BP18" s="129"/>
      <c r="BQ18" s="129"/>
      <c r="BR18" s="129"/>
      <c r="BS18" s="129"/>
      <c r="BT18" s="129"/>
      <c r="BU18" s="129"/>
      <c r="BV18" s="129"/>
      <c r="BW18" s="129"/>
      <c r="BX18" s="129"/>
      <c r="BY18" s="129"/>
      <c r="BZ18" s="129"/>
      <c r="CA18" s="129"/>
      <c r="CB18" s="129"/>
      <c r="CC18" s="129"/>
      <c r="CD18" s="129"/>
      <c r="CE18" s="129"/>
      <c r="CF18" s="129"/>
      <c r="CG18" s="129"/>
      <c r="CH18" s="129"/>
      <c r="CI18" s="129"/>
      <c r="CJ18" s="129"/>
      <c r="CK18" s="129"/>
      <c r="CL18" s="129"/>
      <c r="CM18" s="129"/>
      <c r="CN18" s="129"/>
      <c r="CO18" s="129"/>
      <c r="CP18" s="129"/>
      <c r="CQ18" s="129"/>
      <c r="CR18" s="129"/>
      <c r="CS18" s="129"/>
      <c r="CT18" s="129"/>
      <c r="CU18" s="129"/>
      <c r="CV18" s="129"/>
      <c r="CW18" s="129"/>
      <c r="CX18" s="129"/>
      <c r="CY18" s="129"/>
      <c r="CZ18" s="129"/>
      <c r="DA18" s="129"/>
      <c r="DB18" s="129"/>
      <c r="DC18" s="129"/>
      <c r="DD18" s="129"/>
      <c r="DE18" s="129"/>
      <c r="DF18" s="129"/>
      <c r="DG18" s="129"/>
      <c r="DH18" s="129"/>
      <c r="DI18" s="129"/>
      <c r="DJ18" s="129"/>
      <c r="DK18" s="129"/>
      <c r="DL18" s="129"/>
      <c r="DM18" s="129"/>
      <c r="DN18" s="129"/>
      <c r="DO18" s="129"/>
      <c r="DP18" s="129"/>
      <c r="DQ18" s="129"/>
      <c r="DR18" s="129"/>
      <c r="DS18" s="129"/>
      <c r="DT18" s="129"/>
      <c r="DU18" s="129"/>
      <c r="DV18" s="129"/>
      <c r="DW18" s="129"/>
      <c r="DX18" s="129"/>
      <c r="DY18" s="129"/>
      <c r="DZ18" s="129"/>
      <c r="EA18" s="129"/>
      <c r="EB18" s="129"/>
      <c r="EC18" s="129"/>
      <c r="ED18" s="129"/>
      <c r="EE18" s="129"/>
      <c r="EF18" s="129"/>
      <c r="EG18" s="129"/>
      <c r="EH18" s="129"/>
      <c r="EI18" s="129"/>
      <c r="EJ18" s="129"/>
      <c r="EK18" s="129"/>
      <c r="EL18" s="129"/>
      <c r="EM18" s="129"/>
      <c r="EN18" s="129"/>
      <c r="EO18" s="129"/>
      <c r="EP18" s="129"/>
      <c r="EQ18" s="129"/>
      <c r="ER18" s="129"/>
      <c r="ES18" s="129"/>
      <c r="ET18" s="129"/>
      <c r="EU18" s="129"/>
      <c r="EV18" s="129"/>
      <c r="EW18" s="129"/>
      <c r="EX18" s="129"/>
      <c r="EY18" s="129"/>
      <c r="EZ18" s="129"/>
      <c r="FA18" s="129"/>
      <c r="FB18" s="129"/>
      <c r="FC18" s="129"/>
      <c r="FD18" s="129"/>
      <c r="FE18" s="129"/>
      <c r="FF18" s="129"/>
      <c r="FG18" s="129"/>
      <c r="FH18" s="129"/>
      <c r="FI18" s="129"/>
      <c r="FJ18" s="129"/>
      <c r="FK18" s="129"/>
      <c r="FL18" s="129"/>
      <c r="FM18" s="129"/>
      <c r="FN18" s="129"/>
      <c r="FO18" s="129"/>
      <c r="FP18" s="129"/>
      <c r="FQ18" s="129"/>
      <c r="FR18" s="129"/>
      <c r="FS18" s="129"/>
      <c r="FT18" s="129"/>
      <c r="FU18" s="129"/>
      <c r="FV18" s="129"/>
      <c r="FW18" s="129"/>
      <c r="FX18" s="129"/>
      <c r="FY18" s="129"/>
      <c r="FZ18" s="129"/>
      <c r="GA18" s="129"/>
      <c r="GB18" s="129"/>
      <c r="GC18" s="129"/>
      <c r="GD18" s="129"/>
      <c r="GE18" s="129"/>
      <c r="GF18" s="129"/>
      <c r="GG18" s="129"/>
      <c r="GH18" s="129"/>
      <c r="GI18" s="129"/>
      <c r="GJ18" s="129"/>
      <c r="GK18" s="129"/>
      <c r="GL18" s="129"/>
      <c r="GM18" s="129"/>
      <c r="GN18" s="129"/>
      <c r="GO18" s="129"/>
      <c r="GP18" s="129"/>
      <c r="GQ18" s="129"/>
      <c r="GR18" s="129"/>
      <c r="GS18" s="129"/>
      <c r="GT18" s="129"/>
      <c r="GU18" s="129"/>
      <c r="GV18" s="129"/>
      <c r="GW18" s="129"/>
      <c r="GX18" s="129"/>
      <c r="GY18" s="129"/>
      <c r="GZ18" s="129"/>
      <c r="HA18" s="129"/>
      <c r="HB18" s="129"/>
      <c r="HC18" s="129"/>
      <c r="HD18" s="129"/>
      <c r="HE18" s="129"/>
      <c r="HF18" s="129"/>
      <c r="HG18" s="129"/>
      <c r="HH18" s="129"/>
      <c r="HI18" s="129"/>
      <c r="HJ18" s="129"/>
      <c r="HK18" s="129"/>
      <c r="HL18" s="129"/>
      <c r="HM18" s="129"/>
      <c r="HN18" s="129"/>
      <c r="HO18" s="129"/>
      <c r="HP18" s="129"/>
      <c r="HQ18" s="129"/>
      <c r="HR18" s="129"/>
      <c r="HS18" s="129"/>
      <c r="HT18" s="129"/>
      <c r="HU18" s="129"/>
      <c r="HV18" s="129"/>
      <c r="HW18" s="129"/>
      <c r="HX18" s="129"/>
      <c r="HY18" s="129"/>
      <c r="HZ18" s="129"/>
      <c r="IA18" s="129"/>
      <c r="IB18" s="129"/>
      <c r="IC18" s="129"/>
      <c r="ID18" s="129"/>
      <c r="IE18" s="129"/>
      <c r="IF18" s="129"/>
      <c r="IG18" s="129"/>
      <c r="IH18" s="129"/>
      <c r="II18" s="129"/>
      <c r="IJ18" s="129"/>
      <c r="IK18" s="129"/>
      <c r="IL18" s="129"/>
      <c r="IM18" s="129"/>
      <c r="IN18" s="129"/>
      <c r="IO18" s="129"/>
      <c r="IP18" s="129"/>
      <c r="IQ18" s="129"/>
      <c r="IR18" s="129"/>
      <c r="IS18" s="129"/>
      <c r="IT18" s="129"/>
    </row>
    <row r="19" spans="1:254" s="128" customFormat="1" ht="21" customHeight="1">
      <c r="A19" s="478"/>
      <c r="B19" s="470" t="s">
        <v>245</v>
      </c>
      <c r="C19" s="471">
        <f t="shared" si="0"/>
        <v>270310.53299999994</v>
      </c>
      <c r="D19" s="471">
        <f t="shared" si="0"/>
        <v>76318.967</v>
      </c>
      <c r="E19" s="471">
        <f t="shared" si="0"/>
        <v>185222.528</v>
      </c>
      <c r="F19" s="471">
        <f t="shared" si="0"/>
        <v>3057.42</v>
      </c>
      <c r="G19" s="471">
        <f t="shared" si="0"/>
        <v>0</v>
      </c>
      <c r="H19" s="471">
        <f t="shared" si="0"/>
        <v>5331.508000000001</v>
      </c>
      <c r="I19" s="471">
        <f t="shared" si="0"/>
        <v>380.11</v>
      </c>
      <c r="J19" s="471">
        <f t="shared" si="0"/>
        <v>176476.46399999998</v>
      </c>
      <c r="K19" s="471">
        <f t="shared" si="0"/>
        <v>64370.21599999999</v>
      </c>
      <c r="L19" s="471">
        <f t="shared" si="0"/>
        <v>107388.00000000001</v>
      </c>
      <c r="M19" s="471">
        <f t="shared" si="0"/>
        <v>1555.4</v>
      </c>
      <c r="N19" s="471">
        <f t="shared" si="0"/>
        <v>0</v>
      </c>
      <c r="O19" s="471">
        <f t="shared" si="0"/>
        <v>3039.008</v>
      </c>
      <c r="P19" s="471">
        <f t="shared" si="0"/>
        <v>123.84</v>
      </c>
      <c r="Q19" s="1145"/>
      <c r="R19" s="474" t="s">
        <v>222</v>
      </c>
      <c r="S19" s="479"/>
      <c r="T19" s="475" t="s">
        <v>245</v>
      </c>
      <c r="U19" s="471">
        <f t="shared" si="1"/>
        <v>81614.76299999998</v>
      </c>
      <c r="V19" s="471">
        <f t="shared" si="1"/>
        <v>4871.285</v>
      </c>
      <c r="W19" s="471">
        <f t="shared" si="1"/>
        <v>75353.418</v>
      </c>
      <c r="X19" s="471">
        <f t="shared" si="1"/>
        <v>727.5900000000001</v>
      </c>
      <c r="Y19" s="471">
        <f t="shared" si="1"/>
        <v>0</v>
      </c>
      <c r="Z19" s="471">
        <f t="shared" si="1"/>
        <v>406.19999999999993</v>
      </c>
      <c r="AA19" s="471">
        <f t="shared" si="1"/>
        <v>256.27</v>
      </c>
      <c r="AB19" s="471">
        <f t="shared" si="1"/>
        <v>12219.305999999999</v>
      </c>
      <c r="AC19" s="471">
        <f t="shared" si="1"/>
        <v>7077.465999999999</v>
      </c>
      <c r="AD19" s="471">
        <f t="shared" si="1"/>
        <v>2481.11</v>
      </c>
      <c r="AE19" s="471">
        <f t="shared" si="1"/>
        <v>774.4300000000001</v>
      </c>
      <c r="AF19" s="471">
        <f t="shared" si="1"/>
        <v>0</v>
      </c>
      <c r="AG19" s="471">
        <f t="shared" si="1"/>
        <v>1886.3</v>
      </c>
      <c r="AH19" s="471">
        <f t="shared" si="1"/>
        <v>0</v>
      </c>
      <c r="AI19" s="480"/>
      <c r="AJ19" s="477" t="s">
        <v>220</v>
      </c>
      <c r="AK19" s="129"/>
      <c r="AL19" s="129"/>
      <c r="AM19" s="129"/>
      <c r="AN19" s="129"/>
      <c r="AO19" s="129"/>
      <c r="AP19" s="129"/>
      <c r="AQ19" s="129"/>
      <c r="AR19" s="129"/>
      <c r="AS19" s="129"/>
      <c r="AT19" s="129"/>
      <c r="AU19" s="129"/>
      <c r="AV19" s="129"/>
      <c r="AW19" s="129"/>
      <c r="AX19" s="129"/>
      <c r="AY19" s="129"/>
      <c r="AZ19" s="129"/>
      <c r="BA19" s="129"/>
      <c r="BB19" s="129"/>
      <c r="BC19" s="129"/>
      <c r="BD19" s="129"/>
      <c r="BE19" s="129"/>
      <c r="BF19" s="129"/>
      <c r="BG19" s="129"/>
      <c r="BH19" s="129"/>
      <c r="BI19" s="129"/>
      <c r="BJ19" s="129"/>
      <c r="BK19" s="129"/>
      <c r="BL19" s="129"/>
      <c r="BM19" s="129"/>
      <c r="BN19" s="129"/>
      <c r="BO19" s="129"/>
      <c r="BP19" s="129"/>
      <c r="BQ19" s="129"/>
      <c r="BR19" s="129"/>
      <c r="BS19" s="129"/>
      <c r="BT19" s="129"/>
      <c r="BU19" s="129"/>
      <c r="BV19" s="129"/>
      <c r="BW19" s="129"/>
      <c r="BX19" s="129"/>
      <c r="BY19" s="129"/>
      <c r="BZ19" s="129"/>
      <c r="CA19" s="129"/>
      <c r="CB19" s="129"/>
      <c r="CC19" s="129"/>
      <c r="CD19" s="129"/>
      <c r="CE19" s="129"/>
      <c r="CF19" s="129"/>
      <c r="CG19" s="129"/>
      <c r="CH19" s="129"/>
      <c r="CI19" s="129"/>
      <c r="CJ19" s="129"/>
      <c r="CK19" s="129"/>
      <c r="CL19" s="129"/>
      <c r="CM19" s="129"/>
      <c r="CN19" s="129"/>
      <c r="CO19" s="129"/>
      <c r="CP19" s="129"/>
      <c r="CQ19" s="129"/>
      <c r="CR19" s="129"/>
      <c r="CS19" s="129"/>
      <c r="CT19" s="129"/>
      <c r="CU19" s="129"/>
      <c r="CV19" s="129"/>
      <c r="CW19" s="129"/>
      <c r="CX19" s="129"/>
      <c r="CY19" s="129"/>
      <c r="CZ19" s="129"/>
      <c r="DA19" s="129"/>
      <c r="DB19" s="129"/>
      <c r="DC19" s="129"/>
      <c r="DD19" s="129"/>
      <c r="DE19" s="129"/>
      <c r="DF19" s="129"/>
      <c r="DG19" s="129"/>
      <c r="DH19" s="129"/>
      <c r="DI19" s="129"/>
      <c r="DJ19" s="129"/>
      <c r="DK19" s="129"/>
      <c r="DL19" s="129"/>
      <c r="DM19" s="129"/>
      <c r="DN19" s="129"/>
      <c r="DO19" s="129"/>
      <c r="DP19" s="129"/>
      <c r="DQ19" s="129"/>
      <c r="DR19" s="129"/>
      <c r="DS19" s="129"/>
      <c r="DT19" s="129"/>
      <c r="DU19" s="129"/>
      <c r="DV19" s="129"/>
      <c r="DW19" s="129"/>
      <c r="DX19" s="129"/>
      <c r="DY19" s="129"/>
      <c r="DZ19" s="129"/>
      <c r="EA19" s="129"/>
      <c r="EB19" s="129"/>
      <c r="EC19" s="129"/>
      <c r="ED19" s="129"/>
      <c r="EE19" s="129"/>
      <c r="EF19" s="129"/>
      <c r="EG19" s="129"/>
      <c r="EH19" s="129"/>
      <c r="EI19" s="129"/>
      <c r="EJ19" s="129"/>
      <c r="EK19" s="129"/>
      <c r="EL19" s="129"/>
      <c r="EM19" s="129"/>
      <c r="EN19" s="129"/>
      <c r="EO19" s="129"/>
      <c r="EP19" s="129"/>
      <c r="EQ19" s="129"/>
      <c r="ER19" s="129"/>
      <c r="ES19" s="129"/>
      <c r="ET19" s="129"/>
      <c r="EU19" s="129"/>
      <c r="EV19" s="129"/>
      <c r="EW19" s="129"/>
      <c r="EX19" s="129"/>
      <c r="EY19" s="129"/>
      <c r="EZ19" s="129"/>
      <c r="FA19" s="129"/>
      <c r="FB19" s="129"/>
      <c r="FC19" s="129"/>
      <c r="FD19" s="129"/>
      <c r="FE19" s="129"/>
      <c r="FF19" s="129"/>
      <c r="FG19" s="129"/>
      <c r="FH19" s="129"/>
      <c r="FI19" s="129"/>
      <c r="FJ19" s="129"/>
      <c r="FK19" s="129"/>
      <c r="FL19" s="129"/>
      <c r="FM19" s="129"/>
      <c r="FN19" s="129"/>
      <c r="FO19" s="129"/>
      <c r="FP19" s="129"/>
      <c r="FQ19" s="129"/>
      <c r="FR19" s="129"/>
      <c r="FS19" s="129"/>
      <c r="FT19" s="129"/>
      <c r="FU19" s="129"/>
      <c r="FV19" s="129"/>
      <c r="FW19" s="129"/>
      <c r="FX19" s="129"/>
      <c r="FY19" s="129"/>
      <c r="FZ19" s="129"/>
      <c r="GA19" s="129"/>
      <c r="GB19" s="129"/>
      <c r="GC19" s="129"/>
      <c r="GD19" s="129"/>
      <c r="GE19" s="129"/>
      <c r="GF19" s="129"/>
      <c r="GG19" s="129"/>
      <c r="GH19" s="129"/>
      <c r="GI19" s="129"/>
      <c r="GJ19" s="129"/>
      <c r="GK19" s="129"/>
      <c r="GL19" s="129"/>
      <c r="GM19" s="129"/>
      <c r="GN19" s="129"/>
      <c r="GO19" s="129"/>
      <c r="GP19" s="129"/>
      <c r="GQ19" s="129"/>
      <c r="GR19" s="129"/>
      <c r="GS19" s="129"/>
      <c r="GT19" s="129"/>
      <c r="GU19" s="129"/>
      <c r="GV19" s="129"/>
      <c r="GW19" s="129"/>
      <c r="GX19" s="129"/>
      <c r="GY19" s="129"/>
      <c r="GZ19" s="129"/>
      <c r="HA19" s="129"/>
      <c r="HB19" s="129"/>
      <c r="HC19" s="129"/>
      <c r="HD19" s="129"/>
      <c r="HE19" s="129"/>
      <c r="HF19" s="129"/>
      <c r="HG19" s="129"/>
      <c r="HH19" s="129"/>
      <c r="HI19" s="129"/>
      <c r="HJ19" s="129"/>
      <c r="HK19" s="129"/>
      <c r="HL19" s="129"/>
      <c r="HM19" s="129"/>
      <c r="HN19" s="129"/>
      <c r="HO19" s="129"/>
      <c r="HP19" s="129"/>
      <c r="HQ19" s="129"/>
      <c r="HR19" s="129"/>
      <c r="HS19" s="129"/>
      <c r="HT19" s="129"/>
      <c r="HU19" s="129"/>
      <c r="HV19" s="129"/>
      <c r="HW19" s="129"/>
      <c r="HX19" s="129"/>
      <c r="HY19" s="129"/>
      <c r="HZ19" s="129"/>
      <c r="IA19" s="129"/>
      <c r="IB19" s="129"/>
      <c r="IC19" s="129"/>
      <c r="ID19" s="129"/>
      <c r="IE19" s="129"/>
      <c r="IF19" s="129"/>
      <c r="IG19" s="129"/>
      <c r="IH19" s="129"/>
      <c r="II19" s="129"/>
      <c r="IJ19" s="129"/>
      <c r="IK19" s="129"/>
      <c r="IL19" s="129"/>
      <c r="IM19" s="129"/>
      <c r="IN19" s="129"/>
      <c r="IO19" s="129"/>
      <c r="IP19" s="129"/>
      <c r="IQ19" s="129"/>
      <c r="IR19" s="129"/>
      <c r="IS19" s="129"/>
      <c r="IT19" s="129"/>
    </row>
    <row r="20" spans="1:254" s="128" customFormat="1" ht="24" customHeight="1">
      <c r="A20" s="459" t="s">
        <v>727</v>
      </c>
      <c r="B20" s="459" t="s">
        <v>247</v>
      </c>
      <c r="C20" s="460">
        <f aca="true" t="shared" si="2" ref="C20:C33">SUM(D20:I20)</f>
        <v>442</v>
      </c>
      <c r="D20" s="460">
        <f aca="true" t="shared" si="3" ref="D20:I33">SUM(K20,V20,AC20)</f>
        <v>96</v>
      </c>
      <c r="E20" s="460">
        <f t="shared" si="3"/>
        <v>300</v>
      </c>
      <c r="F20" s="460">
        <f t="shared" si="3"/>
        <v>5</v>
      </c>
      <c r="G20" s="460">
        <f t="shared" si="3"/>
        <v>0</v>
      </c>
      <c r="H20" s="460">
        <f t="shared" si="3"/>
        <v>39</v>
      </c>
      <c r="I20" s="460">
        <f t="shared" si="3"/>
        <v>2</v>
      </c>
      <c r="J20" s="460">
        <f aca="true" t="shared" si="4" ref="J20:J33">SUM(K20:P20)</f>
        <v>363</v>
      </c>
      <c r="K20" s="460">
        <v>87</v>
      </c>
      <c r="L20" s="460">
        <v>239</v>
      </c>
      <c r="M20" s="460">
        <v>1</v>
      </c>
      <c r="N20" s="460">
        <v>0</v>
      </c>
      <c r="O20" s="460">
        <v>35</v>
      </c>
      <c r="P20" s="460">
        <v>1</v>
      </c>
      <c r="Q20" s="1133" t="s">
        <v>446</v>
      </c>
      <c r="R20" s="462" t="s">
        <v>4</v>
      </c>
      <c r="S20" s="459" t="s">
        <v>246</v>
      </c>
      <c r="T20" s="464" t="s">
        <v>248</v>
      </c>
      <c r="U20" s="462">
        <f aca="true" t="shared" si="5" ref="U20:U33">SUM(V20:AA20)</f>
        <v>75</v>
      </c>
      <c r="V20" s="460">
        <v>8</v>
      </c>
      <c r="W20" s="460">
        <v>61</v>
      </c>
      <c r="X20" s="460">
        <v>2</v>
      </c>
      <c r="Y20" s="460">
        <v>0</v>
      </c>
      <c r="Z20" s="460">
        <v>3</v>
      </c>
      <c r="AA20" s="460">
        <v>1</v>
      </c>
      <c r="AB20" s="460">
        <f aca="true" t="shared" si="6" ref="AB20:AB33">SUM(AC20:AH20)</f>
        <v>4</v>
      </c>
      <c r="AC20" s="460">
        <v>1</v>
      </c>
      <c r="AD20" s="460">
        <v>0</v>
      </c>
      <c r="AE20" s="460">
        <v>2</v>
      </c>
      <c r="AF20" s="460">
        <v>0</v>
      </c>
      <c r="AG20" s="460">
        <v>1</v>
      </c>
      <c r="AH20" s="460">
        <v>0</v>
      </c>
      <c r="AI20" s="1132" t="s">
        <v>446</v>
      </c>
      <c r="AJ20" s="465" t="s">
        <v>4</v>
      </c>
      <c r="AK20" s="129"/>
      <c r="AL20" s="129"/>
      <c r="AM20" s="129"/>
      <c r="AN20" s="129"/>
      <c r="AO20" s="129"/>
      <c r="AP20" s="129"/>
      <c r="AQ20" s="129"/>
      <c r="AR20" s="129"/>
      <c r="AS20" s="129"/>
      <c r="AT20" s="129"/>
      <c r="AU20" s="129"/>
      <c r="AV20" s="129"/>
      <c r="AW20" s="129"/>
      <c r="AX20" s="129"/>
      <c r="AY20" s="129"/>
      <c r="AZ20" s="129"/>
      <c r="BA20" s="129"/>
      <c r="BB20" s="129"/>
      <c r="BC20" s="129"/>
      <c r="BD20" s="129"/>
      <c r="BE20" s="129"/>
      <c r="BF20" s="129"/>
      <c r="BG20" s="129"/>
      <c r="BH20" s="129"/>
      <c r="BI20" s="129"/>
      <c r="BJ20" s="129"/>
      <c r="BK20" s="129"/>
      <c r="BL20" s="129"/>
      <c r="BM20" s="129"/>
      <c r="BN20" s="129"/>
      <c r="BO20" s="129"/>
      <c r="BP20" s="129"/>
      <c r="BQ20" s="129"/>
      <c r="BR20" s="129"/>
      <c r="BS20" s="129"/>
      <c r="BT20" s="129"/>
      <c r="BU20" s="129"/>
      <c r="BV20" s="129"/>
      <c r="BW20" s="129"/>
      <c r="BX20" s="129"/>
      <c r="BY20" s="129"/>
      <c r="BZ20" s="129"/>
      <c r="CA20" s="129"/>
      <c r="CB20" s="129"/>
      <c r="CC20" s="129"/>
      <c r="CD20" s="129"/>
      <c r="CE20" s="129"/>
      <c r="CF20" s="129"/>
      <c r="CG20" s="129"/>
      <c r="CH20" s="129"/>
      <c r="CI20" s="129"/>
      <c r="CJ20" s="129"/>
      <c r="CK20" s="129"/>
      <c r="CL20" s="129"/>
      <c r="CM20" s="129"/>
      <c r="CN20" s="129"/>
      <c r="CO20" s="129"/>
      <c r="CP20" s="129"/>
      <c r="CQ20" s="129"/>
      <c r="CR20" s="129"/>
      <c r="CS20" s="129"/>
      <c r="CT20" s="129"/>
      <c r="CU20" s="129"/>
      <c r="CV20" s="129"/>
      <c r="CW20" s="129"/>
      <c r="CX20" s="129"/>
      <c r="CY20" s="129"/>
      <c r="CZ20" s="129"/>
      <c r="DA20" s="129"/>
      <c r="DB20" s="129"/>
      <c r="DC20" s="129"/>
      <c r="DD20" s="129"/>
      <c r="DE20" s="129"/>
      <c r="DF20" s="129"/>
      <c r="DG20" s="129"/>
      <c r="DH20" s="129"/>
      <c r="DI20" s="129"/>
      <c r="DJ20" s="129"/>
      <c r="DK20" s="129"/>
      <c r="DL20" s="129"/>
      <c r="DM20" s="129"/>
      <c r="DN20" s="129"/>
      <c r="DO20" s="129"/>
      <c r="DP20" s="129"/>
      <c r="DQ20" s="129"/>
      <c r="DR20" s="129"/>
      <c r="DS20" s="129"/>
      <c r="DT20" s="129"/>
      <c r="DU20" s="129"/>
      <c r="DV20" s="129"/>
      <c r="DW20" s="129"/>
      <c r="DX20" s="129"/>
      <c r="DY20" s="129"/>
      <c r="DZ20" s="129"/>
      <c r="EA20" s="129"/>
      <c r="EB20" s="129"/>
      <c r="EC20" s="129"/>
      <c r="ED20" s="129"/>
      <c r="EE20" s="129"/>
      <c r="EF20" s="129"/>
      <c r="EG20" s="129"/>
      <c r="EH20" s="129"/>
      <c r="EI20" s="129"/>
      <c r="EJ20" s="129"/>
      <c r="EK20" s="129"/>
      <c r="EL20" s="129"/>
      <c r="EM20" s="129"/>
      <c r="EN20" s="129"/>
      <c r="EO20" s="129"/>
      <c r="EP20" s="129"/>
      <c r="EQ20" s="129"/>
      <c r="ER20" s="129"/>
      <c r="ES20" s="129"/>
      <c r="ET20" s="129"/>
      <c r="EU20" s="129"/>
      <c r="EV20" s="129"/>
      <c r="EW20" s="129"/>
      <c r="EX20" s="129"/>
      <c r="EY20" s="129"/>
      <c r="EZ20" s="129"/>
      <c r="FA20" s="129"/>
      <c r="FB20" s="129"/>
      <c r="FC20" s="129"/>
      <c r="FD20" s="129"/>
      <c r="FE20" s="129"/>
      <c r="FF20" s="129"/>
      <c r="FG20" s="129"/>
      <c r="FH20" s="129"/>
      <c r="FI20" s="129"/>
      <c r="FJ20" s="129"/>
      <c r="FK20" s="129"/>
      <c r="FL20" s="129"/>
      <c r="FM20" s="129"/>
      <c r="FN20" s="129"/>
      <c r="FO20" s="129"/>
      <c r="FP20" s="129"/>
      <c r="FQ20" s="129"/>
      <c r="FR20" s="129"/>
      <c r="FS20" s="129"/>
      <c r="FT20" s="129"/>
      <c r="FU20" s="129"/>
      <c r="FV20" s="129"/>
      <c r="FW20" s="129"/>
      <c r="FX20" s="129"/>
      <c r="FY20" s="129"/>
      <c r="FZ20" s="129"/>
      <c r="GA20" s="129"/>
      <c r="GB20" s="129"/>
      <c r="GC20" s="129"/>
      <c r="GD20" s="129"/>
      <c r="GE20" s="129"/>
      <c r="GF20" s="129"/>
      <c r="GG20" s="129"/>
      <c r="GH20" s="129"/>
      <c r="GI20" s="129"/>
      <c r="GJ20" s="129"/>
      <c r="GK20" s="129"/>
      <c r="GL20" s="129"/>
      <c r="GM20" s="129"/>
      <c r="GN20" s="129"/>
      <c r="GO20" s="129"/>
      <c r="GP20" s="129"/>
      <c r="GQ20" s="129"/>
      <c r="GR20" s="129"/>
      <c r="GS20" s="129"/>
      <c r="GT20" s="129"/>
      <c r="GU20" s="129"/>
      <c r="GV20" s="129"/>
      <c r="GW20" s="129"/>
      <c r="GX20" s="129"/>
      <c r="GY20" s="129"/>
      <c r="GZ20" s="129"/>
      <c r="HA20" s="129"/>
      <c r="HB20" s="129"/>
      <c r="HC20" s="129"/>
      <c r="HD20" s="129"/>
      <c r="HE20" s="129"/>
      <c r="HF20" s="129"/>
      <c r="HG20" s="129"/>
      <c r="HH20" s="129"/>
      <c r="HI20" s="129"/>
      <c r="HJ20" s="129"/>
      <c r="HK20" s="129"/>
      <c r="HL20" s="129"/>
      <c r="HM20" s="129"/>
      <c r="HN20" s="129"/>
      <c r="HO20" s="129"/>
      <c r="HP20" s="129"/>
      <c r="HQ20" s="129"/>
      <c r="HR20" s="129"/>
      <c r="HS20" s="129"/>
      <c r="HT20" s="129"/>
      <c r="HU20" s="129"/>
      <c r="HV20" s="129"/>
      <c r="HW20" s="129"/>
      <c r="HX20" s="129"/>
      <c r="HY20" s="129"/>
      <c r="HZ20" s="129"/>
      <c r="IA20" s="129"/>
      <c r="IB20" s="129"/>
      <c r="IC20" s="129"/>
      <c r="ID20" s="129"/>
      <c r="IE20" s="129"/>
      <c r="IF20" s="129"/>
      <c r="IG20" s="129"/>
      <c r="IH20" s="129"/>
      <c r="II20" s="129"/>
      <c r="IJ20" s="129"/>
      <c r="IK20" s="129"/>
      <c r="IL20" s="129"/>
      <c r="IM20" s="129"/>
      <c r="IN20" s="129"/>
      <c r="IO20" s="129"/>
      <c r="IP20" s="129"/>
      <c r="IQ20" s="129"/>
      <c r="IR20" s="129"/>
      <c r="IS20" s="129"/>
      <c r="IT20" s="129"/>
    </row>
    <row r="21" spans="1:254" s="128" customFormat="1" ht="24" customHeight="1">
      <c r="A21" s="459"/>
      <c r="B21" s="459" t="s">
        <v>249</v>
      </c>
      <c r="C21" s="460">
        <f t="shared" si="2"/>
        <v>40780.754</v>
      </c>
      <c r="D21" s="460">
        <f t="shared" si="3"/>
        <v>17217.902</v>
      </c>
      <c r="E21" s="460">
        <f t="shared" si="3"/>
        <v>20080.373999999996</v>
      </c>
      <c r="F21" s="460">
        <f t="shared" si="3"/>
        <v>584.73</v>
      </c>
      <c r="G21" s="460">
        <f t="shared" si="3"/>
        <v>0</v>
      </c>
      <c r="H21" s="460">
        <f t="shared" si="3"/>
        <v>2811.808</v>
      </c>
      <c r="I21" s="460">
        <f t="shared" si="3"/>
        <v>85.94</v>
      </c>
      <c r="J21" s="460">
        <f t="shared" si="4"/>
        <v>36597.153999999995</v>
      </c>
      <c r="K21" s="460">
        <v>15211.856</v>
      </c>
      <c r="L21" s="460">
        <v>18308.55</v>
      </c>
      <c r="M21" s="460">
        <v>168.96</v>
      </c>
      <c r="N21" s="460">
        <v>0</v>
      </c>
      <c r="O21" s="460">
        <v>2837.948</v>
      </c>
      <c r="P21" s="460">
        <v>69.84</v>
      </c>
      <c r="Q21" s="1133"/>
      <c r="R21" s="462" t="s">
        <v>742</v>
      </c>
      <c r="S21" s="459"/>
      <c r="T21" s="464" t="s">
        <v>249</v>
      </c>
      <c r="U21" s="462">
        <f t="shared" si="5"/>
        <v>3682.024</v>
      </c>
      <c r="V21" s="460">
        <v>1817.78</v>
      </c>
      <c r="W21" s="460">
        <v>1765.224</v>
      </c>
      <c r="X21" s="460">
        <v>119.14</v>
      </c>
      <c r="Y21" s="460">
        <v>0</v>
      </c>
      <c r="Z21" s="460">
        <v>-36.22</v>
      </c>
      <c r="AA21" s="460">
        <v>16.1</v>
      </c>
      <c r="AB21" s="460">
        <f t="shared" si="6"/>
        <v>501.57599999999996</v>
      </c>
      <c r="AC21" s="460">
        <v>188.266</v>
      </c>
      <c r="AD21" s="460">
        <v>6.6</v>
      </c>
      <c r="AE21" s="460">
        <v>296.63</v>
      </c>
      <c r="AF21" s="460">
        <v>0</v>
      </c>
      <c r="AG21" s="460">
        <v>10.08</v>
      </c>
      <c r="AH21" s="460">
        <v>0</v>
      </c>
      <c r="AI21" s="1132"/>
      <c r="AJ21" s="465" t="s">
        <v>5</v>
      </c>
      <c r="AK21" s="129"/>
      <c r="AL21" s="129"/>
      <c r="AM21" s="129"/>
      <c r="AN21" s="129"/>
      <c r="AO21" s="129"/>
      <c r="AP21" s="129"/>
      <c r="AQ21" s="129"/>
      <c r="AR21" s="129"/>
      <c r="AS21" s="129"/>
      <c r="AT21" s="129"/>
      <c r="AU21" s="129"/>
      <c r="AV21" s="129"/>
      <c r="AW21" s="129"/>
      <c r="AX21" s="129"/>
      <c r="AY21" s="129"/>
      <c r="AZ21" s="129"/>
      <c r="BA21" s="129"/>
      <c r="BB21" s="129"/>
      <c r="BC21" s="129"/>
      <c r="BD21" s="129"/>
      <c r="BE21" s="129"/>
      <c r="BF21" s="129"/>
      <c r="BG21" s="129"/>
      <c r="BH21" s="129"/>
      <c r="BI21" s="129"/>
      <c r="BJ21" s="129"/>
      <c r="BK21" s="129"/>
      <c r="BL21" s="129"/>
      <c r="BM21" s="129"/>
      <c r="BN21" s="129"/>
      <c r="BO21" s="129"/>
      <c r="BP21" s="129"/>
      <c r="BQ21" s="129"/>
      <c r="BR21" s="129"/>
      <c r="BS21" s="129"/>
      <c r="BT21" s="129"/>
      <c r="BU21" s="129"/>
      <c r="BV21" s="129"/>
      <c r="BW21" s="129"/>
      <c r="BX21" s="129"/>
      <c r="BY21" s="129"/>
      <c r="BZ21" s="129"/>
      <c r="CA21" s="129"/>
      <c r="CB21" s="129"/>
      <c r="CC21" s="129"/>
      <c r="CD21" s="129"/>
      <c r="CE21" s="129"/>
      <c r="CF21" s="129"/>
      <c r="CG21" s="129"/>
      <c r="CH21" s="129"/>
      <c r="CI21" s="129"/>
      <c r="CJ21" s="129"/>
      <c r="CK21" s="129"/>
      <c r="CL21" s="129"/>
      <c r="CM21" s="129"/>
      <c r="CN21" s="129"/>
      <c r="CO21" s="129"/>
      <c r="CP21" s="129"/>
      <c r="CQ21" s="129"/>
      <c r="CR21" s="129"/>
      <c r="CS21" s="129"/>
      <c r="CT21" s="129"/>
      <c r="CU21" s="129"/>
      <c r="CV21" s="129"/>
      <c r="CW21" s="129"/>
      <c r="CX21" s="129"/>
      <c r="CY21" s="129"/>
      <c r="CZ21" s="129"/>
      <c r="DA21" s="129"/>
      <c r="DB21" s="129"/>
      <c r="DC21" s="129"/>
      <c r="DD21" s="129"/>
      <c r="DE21" s="129"/>
      <c r="DF21" s="129"/>
      <c r="DG21" s="129"/>
      <c r="DH21" s="129"/>
      <c r="DI21" s="129"/>
      <c r="DJ21" s="129"/>
      <c r="DK21" s="129"/>
      <c r="DL21" s="129"/>
      <c r="DM21" s="129"/>
      <c r="DN21" s="129"/>
      <c r="DO21" s="129"/>
      <c r="DP21" s="129"/>
      <c r="DQ21" s="129"/>
      <c r="DR21" s="129"/>
      <c r="DS21" s="129"/>
      <c r="DT21" s="129"/>
      <c r="DU21" s="129"/>
      <c r="DV21" s="129"/>
      <c r="DW21" s="129"/>
      <c r="DX21" s="129"/>
      <c r="DY21" s="129"/>
      <c r="DZ21" s="129"/>
      <c r="EA21" s="129"/>
      <c r="EB21" s="129"/>
      <c r="EC21" s="129"/>
      <c r="ED21" s="129"/>
      <c r="EE21" s="129"/>
      <c r="EF21" s="129"/>
      <c r="EG21" s="129"/>
      <c r="EH21" s="129"/>
      <c r="EI21" s="129"/>
      <c r="EJ21" s="129"/>
      <c r="EK21" s="129"/>
      <c r="EL21" s="129"/>
      <c r="EM21" s="129"/>
      <c r="EN21" s="129"/>
      <c r="EO21" s="129"/>
      <c r="EP21" s="129"/>
      <c r="EQ21" s="129"/>
      <c r="ER21" s="129"/>
      <c r="ES21" s="129"/>
      <c r="ET21" s="129"/>
      <c r="EU21" s="129"/>
      <c r="EV21" s="129"/>
      <c r="EW21" s="129"/>
      <c r="EX21" s="129"/>
      <c r="EY21" s="129"/>
      <c r="EZ21" s="129"/>
      <c r="FA21" s="129"/>
      <c r="FB21" s="129"/>
      <c r="FC21" s="129"/>
      <c r="FD21" s="129"/>
      <c r="FE21" s="129"/>
      <c r="FF21" s="129"/>
      <c r="FG21" s="129"/>
      <c r="FH21" s="129"/>
      <c r="FI21" s="129"/>
      <c r="FJ21" s="129"/>
      <c r="FK21" s="129"/>
      <c r="FL21" s="129"/>
      <c r="FM21" s="129"/>
      <c r="FN21" s="129"/>
      <c r="FO21" s="129"/>
      <c r="FP21" s="129"/>
      <c r="FQ21" s="129"/>
      <c r="FR21" s="129"/>
      <c r="FS21" s="129"/>
      <c r="FT21" s="129"/>
      <c r="FU21" s="129"/>
      <c r="FV21" s="129"/>
      <c r="FW21" s="129"/>
      <c r="FX21" s="129"/>
      <c r="FY21" s="129"/>
      <c r="FZ21" s="129"/>
      <c r="GA21" s="129"/>
      <c r="GB21" s="129"/>
      <c r="GC21" s="129"/>
      <c r="GD21" s="129"/>
      <c r="GE21" s="129"/>
      <c r="GF21" s="129"/>
      <c r="GG21" s="129"/>
      <c r="GH21" s="129"/>
      <c r="GI21" s="129"/>
      <c r="GJ21" s="129"/>
      <c r="GK21" s="129"/>
      <c r="GL21" s="129"/>
      <c r="GM21" s="129"/>
      <c r="GN21" s="129"/>
      <c r="GO21" s="129"/>
      <c r="GP21" s="129"/>
      <c r="GQ21" s="129"/>
      <c r="GR21" s="129"/>
      <c r="GS21" s="129"/>
      <c r="GT21" s="129"/>
      <c r="GU21" s="129"/>
      <c r="GV21" s="129"/>
      <c r="GW21" s="129"/>
      <c r="GX21" s="129"/>
      <c r="GY21" s="129"/>
      <c r="GZ21" s="129"/>
      <c r="HA21" s="129"/>
      <c r="HB21" s="129"/>
      <c r="HC21" s="129"/>
      <c r="HD21" s="129"/>
      <c r="HE21" s="129"/>
      <c r="HF21" s="129"/>
      <c r="HG21" s="129"/>
      <c r="HH21" s="129"/>
      <c r="HI21" s="129"/>
      <c r="HJ21" s="129"/>
      <c r="HK21" s="129"/>
      <c r="HL21" s="129"/>
      <c r="HM21" s="129"/>
      <c r="HN21" s="129"/>
      <c r="HO21" s="129"/>
      <c r="HP21" s="129"/>
      <c r="HQ21" s="129"/>
      <c r="HR21" s="129"/>
      <c r="HS21" s="129"/>
      <c r="HT21" s="129"/>
      <c r="HU21" s="129"/>
      <c r="HV21" s="129"/>
      <c r="HW21" s="129"/>
      <c r="HX21" s="129"/>
      <c r="HY21" s="129"/>
      <c r="HZ21" s="129"/>
      <c r="IA21" s="129"/>
      <c r="IB21" s="129"/>
      <c r="IC21" s="129"/>
      <c r="ID21" s="129"/>
      <c r="IE21" s="129"/>
      <c r="IF21" s="129"/>
      <c r="IG21" s="129"/>
      <c r="IH21" s="129"/>
      <c r="II21" s="129"/>
      <c r="IJ21" s="129"/>
      <c r="IK21" s="129"/>
      <c r="IL21" s="129"/>
      <c r="IM21" s="129"/>
      <c r="IN21" s="129"/>
      <c r="IO21" s="129"/>
      <c r="IP21" s="129"/>
      <c r="IQ21" s="129"/>
      <c r="IR21" s="129"/>
      <c r="IS21" s="129"/>
      <c r="IT21" s="129"/>
    </row>
    <row r="22" spans="1:254" s="128" customFormat="1" ht="24" customHeight="1">
      <c r="A22" s="459" t="s">
        <v>250</v>
      </c>
      <c r="B22" s="459" t="s">
        <v>247</v>
      </c>
      <c r="C22" s="460">
        <f t="shared" si="2"/>
        <v>324</v>
      </c>
      <c r="D22" s="460">
        <f t="shared" si="3"/>
        <v>82</v>
      </c>
      <c r="E22" s="460">
        <f t="shared" si="3"/>
        <v>212</v>
      </c>
      <c r="F22" s="460">
        <f t="shared" si="3"/>
        <v>10</v>
      </c>
      <c r="G22" s="460">
        <f t="shared" si="3"/>
        <v>1</v>
      </c>
      <c r="H22" s="460">
        <f t="shared" si="3"/>
        <v>15</v>
      </c>
      <c r="I22" s="460">
        <f t="shared" si="3"/>
        <v>4</v>
      </c>
      <c r="J22" s="460">
        <f t="shared" si="4"/>
        <v>180</v>
      </c>
      <c r="K22" s="460">
        <v>49</v>
      </c>
      <c r="L22" s="460">
        <v>125</v>
      </c>
      <c r="M22" s="460">
        <v>2</v>
      </c>
      <c r="N22" s="460">
        <v>0</v>
      </c>
      <c r="O22" s="460">
        <v>1</v>
      </c>
      <c r="P22" s="460">
        <v>3</v>
      </c>
      <c r="Q22" s="752" t="s">
        <v>447</v>
      </c>
      <c r="R22" s="462" t="s">
        <v>4</v>
      </c>
      <c r="S22" s="459" t="s">
        <v>250</v>
      </c>
      <c r="T22" s="464" t="s">
        <v>248</v>
      </c>
      <c r="U22" s="462">
        <f t="shared" si="5"/>
        <v>108</v>
      </c>
      <c r="V22" s="460">
        <v>20</v>
      </c>
      <c r="W22" s="460">
        <v>80</v>
      </c>
      <c r="X22" s="460">
        <v>4</v>
      </c>
      <c r="Y22" s="460">
        <v>0</v>
      </c>
      <c r="Z22" s="460">
        <v>3</v>
      </c>
      <c r="AA22" s="460">
        <v>1</v>
      </c>
      <c r="AB22" s="460">
        <f t="shared" si="6"/>
        <v>36</v>
      </c>
      <c r="AC22" s="460">
        <v>13</v>
      </c>
      <c r="AD22" s="460">
        <v>7</v>
      </c>
      <c r="AE22" s="460">
        <v>4</v>
      </c>
      <c r="AF22" s="460">
        <v>1</v>
      </c>
      <c r="AG22" s="460">
        <v>11</v>
      </c>
      <c r="AH22" s="460">
        <v>0</v>
      </c>
      <c r="AI22" s="1132" t="s">
        <v>728</v>
      </c>
      <c r="AJ22" s="465" t="s">
        <v>4</v>
      </c>
      <c r="AK22" s="129"/>
      <c r="AL22" s="129"/>
      <c r="AM22" s="129"/>
      <c r="AN22" s="129"/>
      <c r="AO22" s="129"/>
      <c r="AP22" s="129"/>
      <c r="AQ22" s="129"/>
      <c r="AR22" s="129"/>
      <c r="AS22" s="129"/>
      <c r="AT22" s="129"/>
      <c r="AU22" s="129"/>
      <c r="AV22" s="129"/>
      <c r="AW22" s="129"/>
      <c r="AX22" s="129"/>
      <c r="AY22" s="129"/>
      <c r="AZ22" s="129"/>
      <c r="BA22" s="129"/>
      <c r="BB22" s="129"/>
      <c r="BC22" s="129"/>
      <c r="BD22" s="129"/>
      <c r="BE22" s="129"/>
      <c r="BF22" s="129"/>
      <c r="BG22" s="129"/>
      <c r="BH22" s="129"/>
      <c r="BI22" s="129"/>
      <c r="BJ22" s="129"/>
      <c r="BK22" s="129"/>
      <c r="BL22" s="129"/>
      <c r="BM22" s="129"/>
      <c r="BN22" s="129"/>
      <c r="BO22" s="129"/>
      <c r="BP22" s="129"/>
      <c r="BQ22" s="129"/>
      <c r="BR22" s="129"/>
      <c r="BS22" s="129"/>
      <c r="BT22" s="129"/>
      <c r="BU22" s="129"/>
      <c r="BV22" s="129"/>
      <c r="BW22" s="129"/>
      <c r="BX22" s="129"/>
      <c r="BY22" s="129"/>
      <c r="BZ22" s="129"/>
      <c r="CA22" s="129"/>
      <c r="CB22" s="129"/>
      <c r="CC22" s="129"/>
      <c r="CD22" s="129"/>
      <c r="CE22" s="129"/>
      <c r="CF22" s="129"/>
      <c r="CG22" s="129"/>
      <c r="CH22" s="129"/>
      <c r="CI22" s="129"/>
      <c r="CJ22" s="129"/>
      <c r="CK22" s="129"/>
      <c r="CL22" s="129"/>
      <c r="CM22" s="129"/>
      <c r="CN22" s="129"/>
      <c r="CO22" s="129"/>
      <c r="CP22" s="129"/>
      <c r="CQ22" s="129"/>
      <c r="CR22" s="129"/>
      <c r="CS22" s="129"/>
      <c r="CT22" s="129"/>
      <c r="CU22" s="129"/>
      <c r="CV22" s="129"/>
      <c r="CW22" s="129"/>
      <c r="CX22" s="129"/>
      <c r="CY22" s="129"/>
      <c r="CZ22" s="129"/>
      <c r="DA22" s="129"/>
      <c r="DB22" s="129"/>
      <c r="DC22" s="129"/>
      <c r="DD22" s="129"/>
      <c r="DE22" s="129"/>
      <c r="DF22" s="129"/>
      <c r="DG22" s="129"/>
      <c r="DH22" s="129"/>
      <c r="DI22" s="129"/>
      <c r="DJ22" s="129"/>
      <c r="DK22" s="129"/>
      <c r="DL22" s="129"/>
      <c r="DM22" s="129"/>
      <c r="DN22" s="129"/>
      <c r="DO22" s="129"/>
      <c r="DP22" s="129"/>
      <c r="DQ22" s="129"/>
      <c r="DR22" s="129"/>
      <c r="DS22" s="129"/>
      <c r="DT22" s="129"/>
      <c r="DU22" s="129"/>
      <c r="DV22" s="129"/>
      <c r="DW22" s="129"/>
      <c r="DX22" s="129"/>
      <c r="DY22" s="129"/>
      <c r="DZ22" s="129"/>
      <c r="EA22" s="129"/>
      <c r="EB22" s="129"/>
      <c r="EC22" s="129"/>
      <c r="ED22" s="129"/>
      <c r="EE22" s="129"/>
      <c r="EF22" s="129"/>
      <c r="EG22" s="129"/>
      <c r="EH22" s="129"/>
      <c r="EI22" s="129"/>
      <c r="EJ22" s="129"/>
      <c r="EK22" s="129"/>
      <c r="EL22" s="129"/>
      <c r="EM22" s="129"/>
      <c r="EN22" s="129"/>
      <c r="EO22" s="129"/>
      <c r="EP22" s="129"/>
      <c r="EQ22" s="129"/>
      <c r="ER22" s="129"/>
      <c r="ES22" s="129"/>
      <c r="ET22" s="129"/>
      <c r="EU22" s="129"/>
      <c r="EV22" s="129"/>
      <c r="EW22" s="129"/>
      <c r="EX22" s="129"/>
      <c r="EY22" s="129"/>
      <c r="EZ22" s="129"/>
      <c r="FA22" s="129"/>
      <c r="FB22" s="129"/>
      <c r="FC22" s="129"/>
      <c r="FD22" s="129"/>
      <c r="FE22" s="129"/>
      <c r="FF22" s="129"/>
      <c r="FG22" s="129"/>
      <c r="FH22" s="129"/>
      <c r="FI22" s="129"/>
      <c r="FJ22" s="129"/>
      <c r="FK22" s="129"/>
      <c r="FL22" s="129"/>
      <c r="FM22" s="129"/>
      <c r="FN22" s="129"/>
      <c r="FO22" s="129"/>
      <c r="FP22" s="129"/>
      <c r="FQ22" s="129"/>
      <c r="FR22" s="129"/>
      <c r="FS22" s="129"/>
      <c r="FT22" s="129"/>
      <c r="FU22" s="129"/>
      <c r="FV22" s="129"/>
      <c r="FW22" s="129"/>
      <c r="FX22" s="129"/>
      <c r="FY22" s="129"/>
      <c r="FZ22" s="129"/>
      <c r="GA22" s="129"/>
      <c r="GB22" s="129"/>
      <c r="GC22" s="129"/>
      <c r="GD22" s="129"/>
      <c r="GE22" s="129"/>
      <c r="GF22" s="129"/>
      <c r="GG22" s="129"/>
      <c r="GH22" s="129"/>
      <c r="GI22" s="129"/>
      <c r="GJ22" s="129"/>
      <c r="GK22" s="129"/>
      <c r="GL22" s="129"/>
      <c r="GM22" s="129"/>
      <c r="GN22" s="129"/>
      <c r="GO22" s="129"/>
      <c r="GP22" s="129"/>
      <c r="GQ22" s="129"/>
      <c r="GR22" s="129"/>
      <c r="GS22" s="129"/>
      <c r="GT22" s="129"/>
      <c r="GU22" s="129"/>
      <c r="GV22" s="129"/>
      <c r="GW22" s="129"/>
      <c r="GX22" s="129"/>
      <c r="GY22" s="129"/>
      <c r="GZ22" s="129"/>
      <c r="HA22" s="129"/>
      <c r="HB22" s="129"/>
      <c r="HC22" s="129"/>
      <c r="HD22" s="129"/>
      <c r="HE22" s="129"/>
      <c r="HF22" s="129"/>
      <c r="HG22" s="129"/>
      <c r="HH22" s="129"/>
      <c r="HI22" s="129"/>
      <c r="HJ22" s="129"/>
      <c r="HK22" s="129"/>
      <c r="HL22" s="129"/>
      <c r="HM22" s="129"/>
      <c r="HN22" s="129"/>
      <c r="HO22" s="129"/>
      <c r="HP22" s="129"/>
      <c r="HQ22" s="129"/>
      <c r="HR22" s="129"/>
      <c r="HS22" s="129"/>
      <c r="HT22" s="129"/>
      <c r="HU22" s="129"/>
      <c r="HV22" s="129"/>
      <c r="HW22" s="129"/>
      <c r="HX22" s="129"/>
      <c r="HY22" s="129"/>
      <c r="HZ22" s="129"/>
      <c r="IA22" s="129"/>
      <c r="IB22" s="129"/>
      <c r="IC22" s="129"/>
      <c r="ID22" s="129"/>
      <c r="IE22" s="129"/>
      <c r="IF22" s="129"/>
      <c r="IG22" s="129"/>
      <c r="IH22" s="129"/>
      <c r="II22" s="129"/>
      <c r="IJ22" s="129"/>
      <c r="IK22" s="129"/>
      <c r="IL22" s="129"/>
      <c r="IM22" s="129"/>
      <c r="IN22" s="129"/>
      <c r="IO22" s="129"/>
      <c r="IP22" s="129"/>
      <c r="IQ22" s="129"/>
      <c r="IR22" s="129"/>
      <c r="IS22" s="129"/>
      <c r="IT22" s="129"/>
    </row>
    <row r="23" spans="1:254" s="128" customFormat="1" ht="24" customHeight="1">
      <c r="A23" s="459"/>
      <c r="B23" s="459" t="s">
        <v>249</v>
      </c>
      <c r="C23" s="460">
        <f t="shared" si="2"/>
        <v>76843.12899999999</v>
      </c>
      <c r="D23" s="460">
        <f t="shared" si="3"/>
        <v>43535.16499999999</v>
      </c>
      <c r="E23" s="460">
        <f t="shared" si="3"/>
        <v>29972.764</v>
      </c>
      <c r="F23" s="460">
        <f t="shared" si="3"/>
        <v>853.22</v>
      </c>
      <c r="G23" s="460">
        <f t="shared" si="3"/>
        <v>0</v>
      </c>
      <c r="H23" s="460">
        <f t="shared" si="3"/>
        <v>2414.48</v>
      </c>
      <c r="I23" s="460">
        <f t="shared" si="3"/>
        <v>67.5</v>
      </c>
      <c r="J23" s="460">
        <f t="shared" si="4"/>
        <v>57715.284999999996</v>
      </c>
      <c r="K23" s="460">
        <v>34321.215</v>
      </c>
      <c r="L23" s="460">
        <v>23083.41</v>
      </c>
      <c r="M23" s="460">
        <v>243.7</v>
      </c>
      <c r="N23" s="460">
        <v>0</v>
      </c>
      <c r="O23" s="460">
        <v>12.96</v>
      </c>
      <c r="P23" s="460">
        <v>54</v>
      </c>
      <c r="Q23" s="752"/>
      <c r="R23" s="462" t="s">
        <v>744</v>
      </c>
      <c r="S23" s="459"/>
      <c r="T23" s="464" t="s">
        <v>249</v>
      </c>
      <c r="U23" s="462">
        <f t="shared" si="5"/>
        <v>9718.903999999999</v>
      </c>
      <c r="V23" s="460">
        <v>3317.21</v>
      </c>
      <c r="W23" s="460">
        <v>5731.174</v>
      </c>
      <c r="X23" s="460">
        <v>131.72</v>
      </c>
      <c r="Y23" s="460">
        <v>0</v>
      </c>
      <c r="Z23" s="460">
        <v>525.3</v>
      </c>
      <c r="AA23" s="460">
        <v>13.5</v>
      </c>
      <c r="AB23" s="460">
        <f t="shared" si="6"/>
        <v>9408.94</v>
      </c>
      <c r="AC23" s="460">
        <v>5896.74</v>
      </c>
      <c r="AD23" s="460">
        <v>1158.18</v>
      </c>
      <c r="AE23" s="460">
        <v>477.8</v>
      </c>
      <c r="AF23" s="460">
        <v>0</v>
      </c>
      <c r="AG23" s="460">
        <v>1876.22</v>
      </c>
      <c r="AH23" s="460">
        <v>0</v>
      </c>
      <c r="AI23" s="752"/>
      <c r="AJ23" s="465" t="s">
        <v>5</v>
      </c>
      <c r="AK23" s="129"/>
      <c r="AL23" s="129"/>
      <c r="AM23" s="129"/>
      <c r="AN23" s="129"/>
      <c r="AO23" s="129"/>
      <c r="AP23" s="129"/>
      <c r="AQ23" s="129"/>
      <c r="AR23" s="129"/>
      <c r="AS23" s="129"/>
      <c r="AT23" s="129"/>
      <c r="AU23" s="129"/>
      <c r="AV23" s="129"/>
      <c r="AW23" s="129"/>
      <c r="AX23" s="129"/>
      <c r="AY23" s="129"/>
      <c r="AZ23" s="129"/>
      <c r="BA23" s="129"/>
      <c r="BB23" s="129"/>
      <c r="BC23" s="129"/>
      <c r="BD23" s="129"/>
      <c r="BE23" s="129"/>
      <c r="BF23" s="129"/>
      <c r="BG23" s="129"/>
      <c r="BH23" s="129"/>
      <c r="BI23" s="129"/>
      <c r="BJ23" s="129"/>
      <c r="BK23" s="129"/>
      <c r="BL23" s="129"/>
      <c r="BM23" s="129"/>
      <c r="BN23" s="129"/>
      <c r="BO23" s="129"/>
      <c r="BP23" s="129"/>
      <c r="BQ23" s="129"/>
      <c r="BR23" s="129"/>
      <c r="BS23" s="129"/>
      <c r="BT23" s="129"/>
      <c r="BU23" s="129"/>
      <c r="BV23" s="129"/>
      <c r="BW23" s="129"/>
      <c r="BX23" s="129"/>
      <c r="BY23" s="129"/>
      <c r="BZ23" s="129"/>
      <c r="CA23" s="129"/>
      <c r="CB23" s="129"/>
      <c r="CC23" s="129"/>
      <c r="CD23" s="129"/>
      <c r="CE23" s="129"/>
      <c r="CF23" s="129"/>
      <c r="CG23" s="129"/>
      <c r="CH23" s="129"/>
      <c r="CI23" s="129"/>
      <c r="CJ23" s="129"/>
      <c r="CK23" s="129"/>
      <c r="CL23" s="129"/>
      <c r="CM23" s="129"/>
      <c r="CN23" s="129"/>
      <c r="CO23" s="129"/>
      <c r="CP23" s="129"/>
      <c r="CQ23" s="129"/>
      <c r="CR23" s="129"/>
      <c r="CS23" s="129"/>
      <c r="CT23" s="129"/>
      <c r="CU23" s="129"/>
      <c r="CV23" s="129"/>
      <c r="CW23" s="129"/>
      <c r="CX23" s="129"/>
      <c r="CY23" s="129"/>
      <c r="CZ23" s="129"/>
      <c r="DA23" s="129"/>
      <c r="DB23" s="129"/>
      <c r="DC23" s="129"/>
      <c r="DD23" s="129"/>
      <c r="DE23" s="129"/>
      <c r="DF23" s="129"/>
      <c r="DG23" s="129"/>
      <c r="DH23" s="129"/>
      <c r="DI23" s="129"/>
      <c r="DJ23" s="129"/>
      <c r="DK23" s="129"/>
      <c r="DL23" s="129"/>
      <c r="DM23" s="129"/>
      <c r="DN23" s="129"/>
      <c r="DO23" s="129"/>
      <c r="DP23" s="129"/>
      <c r="DQ23" s="129"/>
      <c r="DR23" s="129"/>
      <c r="DS23" s="129"/>
      <c r="DT23" s="129"/>
      <c r="DU23" s="129"/>
      <c r="DV23" s="129"/>
      <c r="DW23" s="129"/>
      <c r="DX23" s="129"/>
      <c r="DY23" s="129"/>
      <c r="DZ23" s="129"/>
      <c r="EA23" s="129"/>
      <c r="EB23" s="129"/>
      <c r="EC23" s="129"/>
      <c r="ED23" s="129"/>
      <c r="EE23" s="129"/>
      <c r="EF23" s="129"/>
      <c r="EG23" s="129"/>
      <c r="EH23" s="129"/>
      <c r="EI23" s="129"/>
      <c r="EJ23" s="129"/>
      <c r="EK23" s="129"/>
      <c r="EL23" s="129"/>
      <c r="EM23" s="129"/>
      <c r="EN23" s="129"/>
      <c r="EO23" s="129"/>
      <c r="EP23" s="129"/>
      <c r="EQ23" s="129"/>
      <c r="ER23" s="129"/>
      <c r="ES23" s="129"/>
      <c r="ET23" s="129"/>
      <c r="EU23" s="129"/>
      <c r="EV23" s="129"/>
      <c r="EW23" s="129"/>
      <c r="EX23" s="129"/>
      <c r="EY23" s="129"/>
      <c r="EZ23" s="129"/>
      <c r="FA23" s="129"/>
      <c r="FB23" s="129"/>
      <c r="FC23" s="129"/>
      <c r="FD23" s="129"/>
      <c r="FE23" s="129"/>
      <c r="FF23" s="129"/>
      <c r="FG23" s="129"/>
      <c r="FH23" s="129"/>
      <c r="FI23" s="129"/>
      <c r="FJ23" s="129"/>
      <c r="FK23" s="129"/>
      <c r="FL23" s="129"/>
      <c r="FM23" s="129"/>
      <c r="FN23" s="129"/>
      <c r="FO23" s="129"/>
      <c r="FP23" s="129"/>
      <c r="FQ23" s="129"/>
      <c r="FR23" s="129"/>
      <c r="FS23" s="129"/>
      <c r="FT23" s="129"/>
      <c r="FU23" s="129"/>
      <c r="FV23" s="129"/>
      <c r="FW23" s="129"/>
      <c r="FX23" s="129"/>
      <c r="FY23" s="129"/>
      <c r="FZ23" s="129"/>
      <c r="GA23" s="129"/>
      <c r="GB23" s="129"/>
      <c r="GC23" s="129"/>
      <c r="GD23" s="129"/>
      <c r="GE23" s="129"/>
      <c r="GF23" s="129"/>
      <c r="GG23" s="129"/>
      <c r="GH23" s="129"/>
      <c r="GI23" s="129"/>
      <c r="GJ23" s="129"/>
      <c r="GK23" s="129"/>
      <c r="GL23" s="129"/>
      <c r="GM23" s="129"/>
      <c r="GN23" s="129"/>
      <c r="GO23" s="129"/>
      <c r="GP23" s="129"/>
      <c r="GQ23" s="129"/>
      <c r="GR23" s="129"/>
      <c r="GS23" s="129"/>
      <c r="GT23" s="129"/>
      <c r="GU23" s="129"/>
      <c r="GV23" s="129"/>
      <c r="GW23" s="129"/>
      <c r="GX23" s="129"/>
      <c r="GY23" s="129"/>
      <c r="GZ23" s="129"/>
      <c r="HA23" s="129"/>
      <c r="HB23" s="129"/>
      <c r="HC23" s="129"/>
      <c r="HD23" s="129"/>
      <c r="HE23" s="129"/>
      <c r="HF23" s="129"/>
      <c r="HG23" s="129"/>
      <c r="HH23" s="129"/>
      <c r="HI23" s="129"/>
      <c r="HJ23" s="129"/>
      <c r="HK23" s="129"/>
      <c r="HL23" s="129"/>
      <c r="HM23" s="129"/>
      <c r="HN23" s="129"/>
      <c r="HO23" s="129"/>
      <c r="HP23" s="129"/>
      <c r="HQ23" s="129"/>
      <c r="HR23" s="129"/>
      <c r="HS23" s="129"/>
      <c r="HT23" s="129"/>
      <c r="HU23" s="129"/>
      <c r="HV23" s="129"/>
      <c r="HW23" s="129"/>
      <c r="HX23" s="129"/>
      <c r="HY23" s="129"/>
      <c r="HZ23" s="129"/>
      <c r="IA23" s="129"/>
      <c r="IB23" s="129"/>
      <c r="IC23" s="129"/>
      <c r="ID23" s="129"/>
      <c r="IE23" s="129"/>
      <c r="IF23" s="129"/>
      <c r="IG23" s="129"/>
      <c r="IH23" s="129"/>
      <c r="II23" s="129"/>
      <c r="IJ23" s="129"/>
      <c r="IK23" s="129"/>
      <c r="IL23" s="129"/>
      <c r="IM23" s="129"/>
      <c r="IN23" s="129"/>
      <c r="IO23" s="129"/>
      <c r="IP23" s="129"/>
      <c r="IQ23" s="129"/>
      <c r="IR23" s="129"/>
      <c r="IS23" s="129"/>
      <c r="IT23" s="129"/>
    </row>
    <row r="24" spans="1:254" s="128" customFormat="1" ht="28.5" customHeight="1">
      <c r="A24" s="482" t="s">
        <v>435</v>
      </c>
      <c r="B24" s="459" t="s">
        <v>247</v>
      </c>
      <c r="C24" s="460">
        <f t="shared" si="2"/>
        <v>431</v>
      </c>
      <c r="D24" s="460">
        <f t="shared" si="3"/>
        <v>4</v>
      </c>
      <c r="E24" s="460">
        <f t="shared" si="3"/>
        <v>393</v>
      </c>
      <c r="F24" s="460">
        <f t="shared" si="3"/>
        <v>15</v>
      </c>
      <c r="G24" s="460">
        <f t="shared" si="3"/>
        <v>1</v>
      </c>
      <c r="H24" s="460">
        <f t="shared" si="3"/>
        <v>13</v>
      </c>
      <c r="I24" s="460">
        <f t="shared" si="3"/>
        <v>5</v>
      </c>
      <c r="J24" s="460">
        <f t="shared" si="4"/>
        <v>109</v>
      </c>
      <c r="K24" s="460">
        <v>1</v>
      </c>
      <c r="L24" s="460">
        <v>105</v>
      </c>
      <c r="M24" s="460">
        <v>2</v>
      </c>
      <c r="N24" s="460">
        <v>0</v>
      </c>
      <c r="O24" s="460">
        <v>1</v>
      </c>
      <c r="P24" s="460">
        <v>0</v>
      </c>
      <c r="Q24" s="1208" t="s">
        <v>729</v>
      </c>
      <c r="R24" s="462" t="s">
        <v>4</v>
      </c>
      <c r="S24" s="482" t="s">
        <v>435</v>
      </c>
      <c r="T24" s="464" t="s">
        <v>248</v>
      </c>
      <c r="U24" s="462">
        <f t="shared" si="5"/>
        <v>322</v>
      </c>
      <c r="V24" s="460">
        <v>3</v>
      </c>
      <c r="W24" s="460">
        <v>288</v>
      </c>
      <c r="X24" s="460">
        <v>13</v>
      </c>
      <c r="Y24" s="460">
        <v>1</v>
      </c>
      <c r="Z24" s="460">
        <v>12</v>
      </c>
      <c r="AA24" s="460">
        <v>5</v>
      </c>
      <c r="AB24" s="460">
        <f t="shared" si="6"/>
        <v>0</v>
      </c>
      <c r="AC24" s="460">
        <v>0</v>
      </c>
      <c r="AD24" s="460">
        <v>0</v>
      </c>
      <c r="AE24" s="460">
        <v>0</v>
      </c>
      <c r="AF24" s="460">
        <v>0</v>
      </c>
      <c r="AG24" s="460">
        <v>0</v>
      </c>
      <c r="AH24" s="460">
        <v>0</v>
      </c>
      <c r="AI24" s="1208" t="s">
        <v>730</v>
      </c>
      <c r="AJ24" s="465" t="s">
        <v>4</v>
      </c>
      <c r="AK24" s="129"/>
      <c r="AL24" s="129"/>
      <c r="AM24" s="129"/>
      <c r="AN24" s="129"/>
      <c r="AO24" s="129"/>
      <c r="AP24" s="129"/>
      <c r="AQ24" s="129"/>
      <c r="AR24" s="129"/>
      <c r="AS24" s="129"/>
      <c r="AT24" s="129"/>
      <c r="AU24" s="129"/>
      <c r="AV24" s="129"/>
      <c r="AW24" s="129"/>
      <c r="AX24" s="129"/>
      <c r="AY24" s="129"/>
      <c r="AZ24" s="129"/>
      <c r="BA24" s="129"/>
      <c r="BB24" s="129"/>
      <c r="BC24" s="129"/>
      <c r="BD24" s="129"/>
      <c r="BE24" s="129"/>
      <c r="BF24" s="129"/>
      <c r="BG24" s="129"/>
      <c r="BH24" s="129"/>
      <c r="BI24" s="129"/>
      <c r="BJ24" s="129"/>
      <c r="BK24" s="129"/>
      <c r="BL24" s="129"/>
      <c r="BM24" s="129"/>
      <c r="BN24" s="129"/>
      <c r="BO24" s="129"/>
      <c r="BP24" s="129"/>
      <c r="BQ24" s="129"/>
      <c r="BR24" s="129"/>
      <c r="BS24" s="129"/>
      <c r="BT24" s="129"/>
      <c r="BU24" s="129"/>
      <c r="BV24" s="129"/>
      <c r="BW24" s="129"/>
      <c r="BX24" s="129"/>
      <c r="BY24" s="129"/>
      <c r="BZ24" s="129"/>
      <c r="CA24" s="129"/>
      <c r="CB24" s="129"/>
      <c r="CC24" s="129"/>
      <c r="CD24" s="129"/>
      <c r="CE24" s="129"/>
      <c r="CF24" s="129"/>
      <c r="CG24" s="129"/>
      <c r="CH24" s="129"/>
      <c r="CI24" s="129"/>
      <c r="CJ24" s="129"/>
      <c r="CK24" s="129"/>
      <c r="CL24" s="129"/>
      <c r="CM24" s="129"/>
      <c r="CN24" s="129"/>
      <c r="CO24" s="129"/>
      <c r="CP24" s="129"/>
      <c r="CQ24" s="129"/>
      <c r="CR24" s="129"/>
      <c r="CS24" s="129"/>
      <c r="CT24" s="129"/>
      <c r="CU24" s="129"/>
      <c r="CV24" s="129"/>
      <c r="CW24" s="129"/>
      <c r="CX24" s="129"/>
      <c r="CY24" s="129"/>
      <c r="CZ24" s="129"/>
      <c r="DA24" s="129"/>
      <c r="DB24" s="129"/>
      <c r="DC24" s="129"/>
      <c r="DD24" s="129"/>
      <c r="DE24" s="129"/>
      <c r="DF24" s="129"/>
      <c r="DG24" s="129"/>
      <c r="DH24" s="129"/>
      <c r="DI24" s="129"/>
      <c r="DJ24" s="129"/>
      <c r="DK24" s="129"/>
      <c r="DL24" s="129"/>
      <c r="DM24" s="129"/>
      <c r="DN24" s="129"/>
      <c r="DO24" s="129"/>
      <c r="DP24" s="129"/>
      <c r="DQ24" s="129"/>
      <c r="DR24" s="129"/>
      <c r="DS24" s="129"/>
      <c r="DT24" s="129"/>
      <c r="DU24" s="129"/>
      <c r="DV24" s="129"/>
      <c r="DW24" s="129"/>
      <c r="DX24" s="129"/>
      <c r="DY24" s="129"/>
      <c r="DZ24" s="129"/>
      <c r="EA24" s="129"/>
      <c r="EB24" s="129"/>
      <c r="EC24" s="129"/>
      <c r="ED24" s="129"/>
      <c r="EE24" s="129"/>
      <c r="EF24" s="129"/>
      <c r="EG24" s="129"/>
      <c r="EH24" s="129"/>
      <c r="EI24" s="129"/>
      <c r="EJ24" s="129"/>
      <c r="EK24" s="129"/>
      <c r="EL24" s="129"/>
      <c r="EM24" s="129"/>
      <c r="EN24" s="129"/>
      <c r="EO24" s="129"/>
      <c r="EP24" s="129"/>
      <c r="EQ24" s="129"/>
      <c r="ER24" s="129"/>
      <c r="ES24" s="129"/>
      <c r="ET24" s="129"/>
      <c r="EU24" s="129"/>
      <c r="EV24" s="129"/>
      <c r="EW24" s="129"/>
      <c r="EX24" s="129"/>
      <c r="EY24" s="129"/>
      <c r="EZ24" s="129"/>
      <c r="FA24" s="129"/>
      <c r="FB24" s="129"/>
      <c r="FC24" s="129"/>
      <c r="FD24" s="129"/>
      <c r="FE24" s="129"/>
      <c r="FF24" s="129"/>
      <c r="FG24" s="129"/>
      <c r="FH24" s="129"/>
      <c r="FI24" s="129"/>
      <c r="FJ24" s="129"/>
      <c r="FK24" s="129"/>
      <c r="FL24" s="129"/>
      <c r="FM24" s="129"/>
      <c r="FN24" s="129"/>
      <c r="FO24" s="129"/>
      <c r="FP24" s="129"/>
      <c r="FQ24" s="129"/>
      <c r="FR24" s="129"/>
      <c r="FS24" s="129"/>
      <c r="FT24" s="129"/>
      <c r="FU24" s="129"/>
      <c r="FV24" s="129"/>
      <c r="FW24" s="129"/>
      <c r="FX24" s="129"/>
      <c r="FY24" s="129"/>
      <c r="FZ24" s="129"/>
      <c r="GA24" s="129"/>
      <c r="GB24" s="129"/>
      <c r="GC24" s="129"/>
      <c r="GD24" s="129"/>
      <c r="GE24" s="129"/>
      <c r="GF24" s="129"/>
      <c r="GG24" s="129"/>
      <c r="GH24" s="129"/>
      <c r="GI24" s="129"/>
      <c r="GJ24" s="129"/>
      <c r="GK24" s="129"/>
      <c r="GL24" s="129"/>
      <c r="GM24" s="129"/>
      <c r="GN24" s="129"/>
      <c r="GO24" s="129"/>
      <c r="GP24" s="129"/>
      <c r="GQ24" s="129"/>
      <c r="GR24" s="129"/>
      <c r="GS24" s="129"/>
      <c r="GT24" s="129"/>
      <c r="GU24" s="129"/>
      <c r="GV24" s="129"/>
      <c r="GW24" s="129"/>
      <c r="GX24" s="129"/>
      <c r="GY24" s="129"/>
      <c r="GZ24" s="129"/>
      <c r="HA24" s="129"/>
      <c r="HB24" s="129"/>
      <c r="HC24" s="129"/>
      <c r="HD24" s="129"/>
      <c r="HE24" s="129"/>
      <c r="HF24" s="129"/>
      <c r="HG24" s="129"/>
      <c r="HH24" s="129"/>
      <c r="HI24" s="129"/>
      <c r="HJ24" s="129"/>
      <c r="HK24" s="129"/>
      <c r="HL24" s="129"/>
      <c r="HM24" s="129"/>
      <c r="HN24" s="129"/>
      <c r="HO24" s="129"/>
      <c r="HP24" s="129"/>
      <c r="HQ24" s="129"/>
      <c r="HR24" s="129"/>
      <c r="HS24" s="129"/>
      <c r="HT24" s="129"/>
      <c r="HU24" s="129"/>
      <c r="HV24" s="129"/>
      <c r="HW24" s="129"/>
      <c r="HX24" s="129"/>
      <c r="HY24" s="129"/>
      <c r="HZ24" s="129"/>
      <c r="IA24" s="129"/>
      <c r="IB24" s="129"/>
      <c r="IC24" s="129"/>
      <c r="ID24" s="129"/>
      <c r="IE24" s="129"/>
      <c r="IF24" s="129"/>
      <c r="IG24" s="129"/>
      <c r="IH24" s="129"/>
      <c r="II24" s="129"/>
      <c r="IJ24" s="129"/>
      <c r="IK24" s="129"/>
      <c r="IL24" s="129"/>
      <c r="IM24" s="129"/>
      <c r="IN24" s="129"/>
      <c r="IO24" s="129"/>
      <c r="IP24" s="129"/>
      <c r="IQ24" s="129"/>
      <c r="IR24" s="129"/>
      <c r="IS24" s="129"/>
      <c r="IT24" s="129"/>
    </row>
    <row r="25" spans="1:254" s="128" customFormat="1" ht="24" customHeight="1">
      <c r="A25" s="459"/>
      <c r="B25" s="459" t="s">
        <v>249</v>
      </c>
      <c r="C25" s="460">
        <f t="shared" si="2"/>
        <v>109749.31</v>
      </c>
      <c r="D25" s="460">
        <f t="shared" si="3"/>
        <v>244.04</v>
      </c>
      <c r="E25" s="460">
        <f t="shared" si="3"/>
        <v>107552.07</v>
      </c>
      <c r="F25" s="460">
        <f t="shared" si="3"/>
        <v>1716.94</v>
      </c>
      <c r="G25" s="460">
        <f t="shared" si="3"/>
        <v>0</v>
      </c>
      <c r="H25" s="460">
        <f t="shared" si="3"/>
        <v>45.59</v>
      </c>
      <c r="I25" s="460">
        <f t="shared" si="3"/>
        <v>190.67</v>
      </c>
      <c r="J25" s="460">
        <f t="shared" si="4"/>
        <v>54074.39</v>
      </c>
      <c r="K25" s="460">
        <v>78</v>
      </c>
      <c r="L25" s="460">
        <v>52665.55</v>
      </c>
      <c r="M25" s="460">
        <v>1142.74</v>
      </c>
      <c r="N25" s="460">
        <v>0</v>
      </c>
      <c r="O25" s="460">
        <v>188.1</v>
      </c>
      <c r="P25" s="460">
        <v>0</v>
      </c>
      <c r="Q25" s="1208"/>
      <c r="R25" s="462" t="s">
        <v>5</v>
      </c>
      <c r="S25" s="459"/>
      <c r="T25" s="464" t="s">
        <v>249</v>
      </c>
      <c r="U25" s="462">
        <f t="shared" si="5"/>
        <v>55674.91999999999</v>
      </c>
      <c r="V25" s="460">
        <v>166.04</v>
      </c>
      <c r="W25" s="460">
        <v>54886.52</v>
      </c>
      <c r="X25" s="460">
        <v>574.2</v>
      </c>
      <c r="Y25" s="460">
        <v>0</v>
      </c>
      <c r="Z25" s="460">
        <v>-142.51</v>
      </c>
      <c r="AA25" s="460">
        <v>190.67</v>
      </c>
      <c r="AB25" s="460">
        <f t="shared" si="6"/>
        <v>0</v>
      </c>
      <c r="AC25" s="460">
        <v>0</v>
      </c>
      <c r="AD25" s="460">
        <v>0</v>
      </c>
      <c r="AE25" s="460">
        <v>0</v>
      </c>
      <c r="AF25" s="460">
        <v>0</v>
      </c>
      <c r="AG25" s="460">
        <v>0</v>
      </c>
      <c r="AH25" s="460">
        <v>0</v>
      </c>
      <c r="AI25" s="1208"/>
      <c r="AJ25" s="465" t="s">
        <v>5</v>
      </c>
      <c r="AK25" s="131"/>
      <c r="AL25" s="129"/>
      <c r="AM25" s="129"/>
      <c r="AN25" s="129"/>
      <c r="AO25" s="129"/>
      <c r="AP25" s="129"/>
      <c r="AQ25" s="129"/>
      <c r="AR25" s="129"/>
      <c r="AS25" s="129"/>
      <c r="AT25" s="129"/>
      <c r="AU25" s="129"/>
      <c r="AV25" s="129"/>
      <c r="AW25" s="129"/>
      <c r="AX25" s="129"/>
      <c r="AY25" s="129"/>
      <c r="AZ25" s="129"/>
      <c r="BA25" s="129"/>
      <c r="BB25" s="129"/>
      <c r="BC25" s="129"/>
      <c r="BD25" s="129"/>
      <c r="BE25" s="129"/>
      <c r="BF25" s="129"/>
      <c r="BG25" s="129"/>
      <c r="BH25" s="129"/>
      <c r="BI25" s="129"/>
      <c r="BJ25" s="129"/>
      <c r="BK25" s="129"/>
      <c r="BL25" s="129"/>
      <c r="BM25" s="129"/>
      <c r="BN25" s="129"/>
      <c r="BO25" s="129"/>
      <c r="BP25" s="129"/>
      <c r="BQ25" s="129"/>
      <c r="BR25" s="129"/>
      <c r="BS25" s="129"/>
      <c r="BT25" s="129"/>
      <c r="BU25" s="129"/>
      <c r="BV25" s="129"/>
      <c r="BW25" s="129"/>
      <c r="BX25" s="129"/>
      <c r="BY25" s="129"/>
      <c r="BZ25" s="129"/>
      <c r="CA25" s="129"/>
      <c r="CB25" s="129"/>
      <c r="CC25" s="129"/>
      <c r="CD25" s="129"/>
      <c r="CE25" s="129"/>
      <c r="CF25" s="129"/>
      <c r="CG25" s="129"/>
      <c r="CH25" s="129"/>
      <c r="CI25" s="129"/>
      <c r="CJ25" s="129"/>
      <c r="CK25" s="129"/>
      <c r="CL25" s="129"/>
      <c r="CM25" s="129"/>
      <c r="CN25" s="129"/>
      <c r="CO25" s="129"/>
      <c r="CP25" s="129"/>
      <c r="CQ25" s="129"/>
      <c r="CR25" s="129"/>
      <c r="CS25" s="129"/>
      <c r="CT25" s="129"/>
      <c r="CU25" s="129"/>
      <c r="CV25" s="129"/>
      <c r="CW25" s="129"/>
      <c r="CX25" s="129"/>
      <c r="CY25" s="129"/>
      <c r="CZ25" s="129"/>
      <c r="DA25" s="129"/>
      <c r="DB25" s="129"/>
      <c r="DC25" s="129"/>
      <c r="DD25" s="129"/>
      <c r="DE25" s="129"/>
      <c r="DF25" s="129"/>
      <c r="DG25" s="129"/>
      <c r="DH25" s="129"/>
      <c r="DI25" s="129"/>
      <c r="DJ25" s="129"/>
      <c r="DK25" s="129"/>
      <c r="DL25" s="129"/>
      <c r="DM25" s="129"/>
      <c r="DN25" s="129"/>
      <c r="DO25" s="129"/>
      <c r="DP25" s="129"/>
      <c r="DQ25" s="129"/>
      <c r="DR25" s="129"/>
      <c r="DS25" s="129"/>
      <c r="DT25" s="129"/>
      <c r="DU25" s="129"/>
      <c r="DV25" s="129"/>
      <c r="DW25" s="129"/>
      <c r="DX25" s="129"/>
      <c r="DY25" s="129"/>
      <c r="DZ25" s="129"/>
      <c r="EA25" s="129"/>
      <c r="EB25" s="129"/>
      <c r="EC25" s="129"/>
      <c r="ED25" s="129"/>
      <c r="EE25" s="129"/>
      <c r="EF25" s="129"/>
      <c r="EG25" s="129"/>
      <c r="EH25" s="129"/>
      <c r="EI25" s="129"/>
      <c r="EJ25" s="129"/>
      <c r="EK25" s="129"/>
      <c r="EL25" s="129"/>
      <c r="EM25" s="129"/>
      <c r="EN25" s="129"/>
      <c r="EO25" s="129"/>
      <c r="EP25" s="129"/>
      <c r="EQ25" s="129"/>
      <c r="ER25" s="129"/>
      <c r="ES25" s="129"/>
      <c r="ET25" s="129"/>
      <c r="EU25" s="129"/>
      <c r="EV25" s="129"/>
      <c r="EW25" s="129"/>
      <c r="EX25" s="129"/>
      <c r="EY25" s="129"/>
      <c r="EZ25" s="129"/>
      <c r="FA25" s="129"/>
      <c r="FB25" s="129"/>
      <c r="FC25" s="129"/>
      <c r="FD25" s="129"/>
      <c r="FE25" s="129"/>
      <c r="FF25" s="129"/>
      <c r="FG25" s="129"/>
      <c r="FH25" s="129"/>
      <c r="FI25" s="129"/>
      <c r="FJ25" s="129"/>
      <c r="FK25" s="129"/>
      <c r="FL25" s="129"/>
      <c r="FM25" s="129"/>
      <c r="FN25" s="129"/>
      <c r="FO25" s="129"/>
      <c r="FP25" s="129"/>
      <c r="FQ25" s="129"/>
      <c r="FR25" s="129"/>
      <c r="FS25" s="129"/>
      <c r="FT25" s="129"/>
      <c r="FU25" s="129"/>
      <c r="FV25" s="129"/>
      <c r="FW25" s="129"/>
      <c r="FX25" s="129"/>
      <c r="FY25" s="129"/>
      <c r="FZ25" s="129"/>
      <c r="GA25" s="129"/>
      <c r="GB25" s="129"/>
      <c r="GC25" s="129"/>
      <c r="GD25" s="129"/>
      <c r="GE25" s="129"/>
      <c r="GF25" s="129"/>
      <c r="GG25" s="129"/>
      <c r="GH25" s="129"/>
      <c r="GI25" s="129"/>
      <c r="GJ25" s="129"/>
      <c r="GK25" s="129"/>
      <c r="GL25" s="129"/>
      <c r="GM25" s="129"/>
      <c r="GN25" s="129"/>
      <c r="GO25" s="129"/>
      <c r="GP25" s="129"/>
      <c r="GQ25" s="129"/>
      <c r="GR25" s="129"/>
      <c r="GS25" s="129"/>
      <c r="GT25" s="129"/>
      <c r="GU25" s="129"/>
      <c r="GV25" s="129"/>
      <c r="GW25" s="129"/>
      <c r="GX25" s="129"/>
      <c r="GY25" s="129"/>
      <c r="GZ25" s="129"/>
      <c r="HA25" s="129"/>
      <c r="HB25" s="129"/>
      <c r="HC25" s="129"/>
      <c r="HD25" s="129"/>
      <c r="HE25" s="129"/>
      <c r="HF25" s="129"/>
      <c r="HG25" s="129"/>
      <c r="HH25" s="129"/>
      <c r="HI25" s="129"/>
      <c r="HJ25" s="129"/>
      <c r="HK25" s="129"/>
      <c r="HL25" s="129"/>
      <c r="HM25" s="129"/>
      <c r="HN25" s="129"/>
      <c r="HO25" s="129"/>
      <c r="HP25" s="129"/>
      <c r="HQ25" s="129"/>
      <c r="HR25" s="129"/>
      <c r="HS25" s="129"/>
      <c r="HT25" s="129"/>
      <c r="HU25" s="129"/>
      <c r="HV25" s="129"/>
      <c r="HW25" s="129"/>
      <c r="HX25" s="129"/>
      <c r="HY25" s="129"/>
      <c r="HZ25" s="129"/>
      <c r="IA25" s="129"/>
      <c r="IB25" s="129"/>
      <c r="IC25" s="129"/>
      <c r="ID25" s="129"/>
      <c r="IE25" s="129"/>
      <c r="IF25" s="129"/>
      <c r="IG25" s="129"/>
      <c r="IH25" s="129"/>
      <c r="II25" s="129"/>
      <c r="IJ25" s="129"/>
      <c r="IK25" s="129"/>
      <c r="IL25" s="129"/>
      <c r="IM25" s="129"/>
      <c r="IN25" s="129"/>
      <c r="IO25" s="129"/>
      <c r="IP25" s="129"/>
      <c r="IQ25" s="129"/>
      <c r="IR25" s="129"/>
      <c r="IS25" s="129"/>
      <c r="IT25" s="129"/>
    </row>
    <row r="26" spans="1:254" s="128" customFormat="1" ht="24" customHeight="1">
      <c r="A26" s="459" t="s">
        <v>731</v>
      </c>
      <c r="B26" s="459" t="s">
        <v>247</v>
      </c>
      <c r="C26" s="460">
        <f t="shared" si="2"/>
        <v>65</v>
      </c>
      <c r="D26" s="460">
        <f t="shared" si="3"/>
        <v>3</v>
      </c>
      <c r="E26" s="460">
        <f t="shared" si="3"/>
        <v>59</v>
      </c>
      <c r="F26" s="460">
        <f t="shared" si="3"/>
        <v>0</v>
      </c>
      <c r="G26" s="460">
        <f t="shared" si="3"/>
        <v>0</v>
      </c>
      <c r="H26" s="460">
        <f t="shared" si="3"/>
        <v>1</v>
      </c>
      <c r="I26" s="460">
        <f t="shared" si="3"/>
        <v>2</v>
      </c>
      <c r="J26" s="460">
        <f t="shared" si="4"/>
        <v>25</v>
      </c>
      <c r="K26" s="460">
        <v>0</v>
      </c>
      <c r="L26" s="460">
        <v>25</v>
      </c>
      <c r="M26" s="460">
        <v>0</v>
      </c>
      <c r="N26" s="460">
        <v>0</v>
      </c>
      <c r="O26" s="460">
        <v>0</v>
      </c>
      <c r="P26" s="460">
        <v>0</v>
      </c>
      <c r="Q26" s="1133" t="s">
        <v>732</v>
      </c>
      <c r="R26" s="462" t="s">
        <v>4</v>
      </c>
      <c r="S26" s="459" t="s">
        <v>733</v>
      </c>
      <c r="T26" s="464" t="s">
        <v>248</v>
      </c>
      <c r="U26" s="462">
        <f t="shared" si="5"/>
        <v>39</v>
      </c>
      <c r="V26" s="460">
        <v>3</v>
      </c>
      <c r="W26" s="460">
        <v>33</v>
      </c>
      <c r="X26" s="460">
        <v>0</v>
      </c>
      <c r="Y26" s="460">
        <v>0</v>
      </c>
      <c r="Z26" s="460">
        <v>1</v>
      </c>
      <c r="AA26" s="460">
        <v>2</v>
      </c>
      <c r="AB26" s="460">
        <f t="shared" si="6"/>
        <v>1</v>
      </c>
      <c r="AC26" s="460">
        <v>0</v>
      </c>
      <c r="AD26" s="460">
        <v>1</v>
      </c>
      <c r="AE26" s="460">
        <v>0</v>
      </c>
      <c r="AF26" s="460">
        <v>0</v>
      </c>
      <c r="AG26" s="460">
        <v>0</v>
      </c>
      <c r="AH26" s="460">
        <v>0</v>
      </c>
      <c r="AI26" s="1132" t="s">
        <v>734</v>
      </c>
      <c r="AJ26" s="465" t="s">
        <v>4</v>
      </c>
      <c r="AK26" s="129"/>
      <c r="AL26" s="129"/>
      <c r="AM26" s="129"/>
      <c r="AN26" s="129"/>
      <c r="AO26" s="129"/>
      <c r="AP26" s="129"/>
      <c r="AQ26" s="129"/>
      <c r="AR26" s="129"/>
      <c r="AS26" s="129"/>
      <c r="AT26" s="129"/>
      <c r="AU26" s="129"/>
      <c r="AV26" s="129"/>
      <c r="AW26" s="129"/>
      <c r="AX26" s="129"/>
      <c r="AY26" s="129"/>
      <c r="AZ26" s="129"/>
      <c r="BA26" s="129"/>
      <c r="BB26" s="129"/>
      <c r="BC26" s="129"/>
      <c r="BD26" s="129"/>
      <c r="BE26" s="129"/>
      <c r="BF26" s="129"/>
      <c r="BG26" s="129"/>
      <c r="BH26" s="129"/>
      <c r="BI26" s="129"/>
      <c r="BJ26" s="129"/>
      <c r="BK26" s="129"/>
      <c r="BL26" s="129"/>
      <c r="BM26" s="129"/>
      <c r="BN26" s="129"/>
      <c r="BO26" s="129"/>
      <c r="BP26" s="129"/>
      <c r="BQ26" s="129"/>
      <c r="BR26" s="129"/>
      <c r="BS26" s="129"/>
      <c r="BT26" s="129"/>
      <c r="BU26" s="129"/>
      <c r="BV26" s="129"/>
      <c r="BW26" s="129"/>
      <c r="BX26" s="129"/>
      <c r="BY26" s="129"/>
      <c r="BZ26" s="129"/>
      <c r="CA26" s="129"/>
      <c r="CB26" s="129"/>
      <c r="CC26" s="129"/>
      <c r="CD26" s="129"/>
      <c r="CE26" s="129"/>
      <c r="CF26" s="129"/>
      <c r="CG26" s="129"/>
      <c r="CH26" s="129"/>
      <c r="CI26" s="129"/>
      <c r="CJ26" s="129"/>
      <c r="CK26" s="129"/>
      <c r="CL26" s="129"/>
      <c r="CM26" s="129"/>
      <c r="CN26" s="129"/>
      <c r="CO26" s="129"/>
      <c r="CP26" s="129"/>
      <c r="CQ26" s="129"/>
      <c r="CR26" s="129"/>
      <c r="CS26" s="129"/>
      <c r="CT26" s="129"/>
      <c r="CU26" s="129"/>
      <c r="CV26" s="129"/>
      <c r="CW26" s="129"/>
      <c r="CX26" s="129"/>
      <c r="CY26" s="129"/>
      <c r="CZ26" s="129"/>
      <c r="DA26" s="129"/>
      <c r="DB26" s="129"/>
      <c r="DC26" s="129"/>
      <c r="DD26" s="129"/>
      <c r="DE26" s="129"/>
      <c r="DF26" s="129"/>
      <c r="DG26" s="129"/>
      <c r="DH26" s="129"/>
      <c r="DI26" s="129"/>
      <c r="DJ26" s="129"/>
      <c r="DK26" s="129"/>
      <c r="DL26" s="129"/>
      <c r="DM26" s="129"/>
      <c r="DN26" s="129"/>
      <c r="DO26" s="129"/>
      <c r="DP26" s="129"/>
      <c r="DQ26" s="129"/>
      <c r="DR26" s="129"/>
      <c r="DS26" s="129"/>
      <c r="DT26" s="129"/>
      <c r="DU26" s="129"/>
      <c r="DV26" s="129"/>
      <c r="DW26" s="129"/>
      <c r="DX26" s="129"/>
      <c r="DY26" s="129"/>
      <c r="DZ26" s="129"/>
      <c r="EA26" s="129"/>
      <c r="EB26" s="129"/>
      <c r="EC26" s="129"/>
      <c r="ED26" s="129"/>
      <c r="EE26" s="129"/>
      <c r="EF26" s="129"/>
      <c r="EG26" s="129"/>
      <c r="EH26" s="129"/>
      <c r="EI26" s="129"/>
      <c r="EJ26" s="129"/>
      <c r="EK26" s="129"/>
      <c r="EL26" s="129"/>
      <c r="EM26" s="129"/>
      <c r="EN26" s="129"/>
      <c r="EO26" s="129"/>
      <c r="EP26" s="129"/>
      <c r="EQ26" s="129"/>
      <c r="ER26" s="129"/>
      <c r="ES26" s="129"/>
      <c r="ET26" s="129"/>
      <c r="EU26" s="129"/>
      <c r="EV26" s="129"/>
      <c r="EW26" s="129"/>
      <c r="EX26" s="129"/>
      <c r="EY26" s="129"/>
      <c r="EZ26" s="129"/>
      <c r="FA26" s="129"/>
      <c r="FB26" s="129"/>
      <c r="FC26" s="129"/>
      <c r="FD26" s="129"/>
      <c r="FE26" s="129"/>
      <c r="FF26" s="129"/>
      <c r="FG26" s="129"/>
      <c r="FH26" s="129"/>
      <c r="FI26" s="129"/>
      <c r="FJ26" s="129"/>
      <c r="FK26" s="129"/>
      <c r="FL26" s="129"/>
      <c r="FM26" s="129"/>
      <c r="FN26" s="129"/>
      <c r="FO26" s="129"/>
      <c r="FP26" s="129"/>
      <c r="FQ26" s="129"/>
      <c r="FR26" s="129"/>
      <c r="FS26" s="129"/>
      <c r="FT26" s="129"/>
      <c r="FU26" s="129"/>
      <c r="FV26" s="129"/>
      <c r="FW26" s="129"/>
      <c r="FX26" s="129"/>
      <c r="FY26" s="129"/>
      <c r="FZ26" s="129"/>
      <c r="GA26" s="129"/>
      <c r="GB26" s="129"/>
      <c r="GC26" s="129"/>
      <c r="GD26" s="129"/>
      <c r="GE26" s="129"/>
      <c r="GF26" s="129"/>
      <c r="GG26" s="129"/>
      <c r="GH26" s="129"/>
      <c r="GI26" s="129"/>
      <c r="GJ26" s="129"/>
      <c r="GK26" s="129"/>
      <c r="GL26" s="129"/>
      <c r="GM26" s="129"/>
      <c r="GN26" s="129"/>
      <c r="GO26" s="129"/>
      <c r="GP26" s="129"/>
      <c r="GQ26" s="129"/>
      <c r="GR26" s="129"/>
      <c r="GS26" s="129"/>
      <c r="GT26" s="129"/>
      <c r="GU26" s="129"/>
      <c r="GV26" s="129"/>
      <c r="GW26" s="129"/>
      <c r="GX26" s="129"/>
      <c r="GY26" s="129"/>
      <c r="GZ26" s="129"/>
      <c r="HA26" s="129"/>
      <c r="HB26" s="129"/>
      <c r="HC26" s="129"/>
      <c r="HD26" s="129"/>
      <c r="HE26" s="129"/>
      <c r="HF26" s="129"/>
      <c r="HG26" s="129"/>
      <c r="HH26" s="129"/>
      <c r="HI26" s="129"/>
      <c r="HJ26" s="129"/>
      <c r="HK26" s="129"/>
      <c r="HL26" s="129"/>
      <c r="HM26" s="129"/>
      <c r="HN26" s="129"/>
      <c r="HO26" s="129"/>
      <c r="HP26" s="129"/>
      <c r="HQ26" s="129"/>
      <c r="HR26" s="129"/>
      <c r="HS26" s="129"/>
      <c r="HT26" s="129"/>
      <c r="HU26" s="129"/>
      <c r="HV26" s="129"/>
      <c r="HW26" s="129"/>
      <c r="HX26" s="129"/>
      <c r="HY26" s="129"/>
      <c r="HZ26" s="129"/>
      <c r="IA26" s="129"/>
      <c r="IB26" s="129"/>
      <c r="IC26" s="129"/>
      <c r="ID26" s="129"/>
      <c r="IE26" s="129"/>
      <c r="IF26" s="129"/>
      <c r="IG26" s="129"/>
      <c r="IH26" s="129"/>
      <c r="II26" s="129"/>
      <c r="IJ26" s="129"/>
      <c r="IK26" s="129"/>
      <c r="IL26" s="129"/>
      <c r="IM26" s="129"/>
      <c r="IN26" s="129"/>
      <c r="IO26" s="129"/>
      <c r="IP26" s="129"/>
      <c r="IQ26" s="129"/>
      <c r="IR26" s="129"/>
      <c r="IS26" s="129"/>
      <c r="IT26" s="129"/>
    </row>
    <row r="27" spans="1:254" s="128" customFormat="1" ht="24" customHeight="1">
      <c r="A27" s="459"/>
      <c r="B27" s="459" t="s">
        <v>436</v>
      </c>
      <c r="C27" s="460">
        <f t="shared" si="2"/>
        <v>17680.05</v>
      </c>
      <c r="D27" s="460">
        <f t="shared" si="3"/>
        <v>-2449.65</v>
      </c>
      <c r="E27" s="460">
        <f t="shared" si="3"/>
        <v>20177.14</v>
      </c>
      <c r="F27" s="460">
        <f t="shared" si="3"/>
        <v>-92.76</v>
      </c>
      <c r="G27" s="460">
        <f t="shared" si="3"/>
        <v>0</v>
      </c>
      <c r="H27" s="460">
        <f t="shared" si="3"/>
        <v>27.32</v>
      </c>
      <c r="I27" s="460">
        <f t="shared" si="3"/>
        <v>18</v>
      </c>
      <c r="J27" s="460">
        <f t="shared" si="4"/>
        <v>7194.42</v>
      </c>
      <c r="K27" s="460">
        <v>0</v>
      </c>
      <c r="L27" s="460">
        <v>7194.42</v>
      </c>
      <c r="M27" s="460">
        <v>0</v>
      </c>
      <c r="N27" s="460">
        <v>0</v>
      </c>
      <c r="O27" s="460">
        <v>0</v>
      </c>
      <c r="P27" s="460">
        <v>0</v>
      </c>
      <c r="Q27" s="1133"/>
      <c r="R27" s="462" t="s">
        <v>183</v>
      </c>
      <c r="S27" s="459"/>
      <c r="T27" s="464" t="s">
        <v>249</v>
      </c>
      <c r="U27" s="462">
        <f t="shared" si="5"/>
        <v>9486.83</v>
      </c>
      <c r="V27" s="460">
        <v>-2449.65</v>
      </c>
      <c r="W27" s="460">
        <v>11983.92</v>
      </c>
      <c r="X27" s="460">
        <v>-92.76</v>
      </c>
      <c r="Y27" s="460">
        <v>0</v>
      </c>
      <c r="Z27" s="460">
        <v>27.32</v>
      </c>
      <c r="AA27" s="460">
        <v>18</v>
      </c>
      <c r="AB27" s="460">
        <f t="shared" si="6"/>
        <v>998.8</v>
      </c>
      <c r="AC27" s="460">
        <v>0</v>
      </c>
      <c r="AD27" s="460">
        <v>998.8</v>
      </c>
      <c r="AE27" s="460">
        <v>0</v>
      </c>
      <c r="AF27" s="460">
        <v>0</v>
      </c>
      <c r="AG27" s="460">
        <v>0</v>
      </c>
      <c r="AH27" s="460">
        <v>0</v>
      </c>
      <c r="AI27" s="1132"/>
      <c r="AJ27" s="465" t="s">
        <v>5</v>
      </c>
      <c r="AK27" s="129"/>
      <c r="AL27" s="129"/>
      <c r="AM27" s="129"/>
      <c r="AN27" s="129"/>
      <c r="AO27" s="129"/>
      <c r="AP27" s="129"/>
      <c r="AQ27" s="129"/>
      <c r="AR27" s="129"/>
      <c r="AS27" s="129"/>
      <c r="AT27" s="129"/>
      <c r="AU27" s="129"/>
      <c r="AV27" s="129"/>
      <c r="AW27" s="129"/>
      <c r="AX27" s="129"/>
      <c r="AY27" s="129"/>
      <c r="AZ27" s="129"/>
      <c r="BA27" s="129"/>
      <c r="BB27" s="129"/>
      <c r="BC27" s="129"/>
      <c r="BD27" s="129"/>
      <c r="BE27" s="129"/>
      <c r="BF27" s="129"/>
      <c r="BG27" s="129"/>
      <c r="BH27" s="129"/>
      <c r="BI27" s="129"/>
      <c r="BJ27" s="129"/>
      <c r="BK27" s="129"/>
      <c r="BL27" s="129"/>
      <c r="BM27" s="129"/>
      <c r="BN27" s="129"/>
      <c r="BO27" s="129"/>
      <c r="BP27" s="129"/>
      <c r="BQ27" s="129"/>
      <c r="BR27" s="129"/>
      <c r="BS27" s="129"/>
      <c r="BT27" s="129"/>
      <c r="BU27" s="129"/>
      <c r="BV27" s="129"/>
      <c r="BW27" s="129"/>
      <c r="BX27" s="129"/>
      <c r="BY27" s="129"/>
      <c r="BZ27" s="129"/>
      <c r="CA27" s="129"/>
      <c r="CB27" s="129"/>
      <c r="CC27" s="129"/>
      <c r="CD27" s="129"/>
      <c r="CE27" s="129"/>
      <c r="CF27" s="129"/>
      <c r="CG27" s="129"/>
      <c r="CH27" s="129"/>
      <c r="CI27" s="129"/>
      <c r="CJ27" s="129"/>
      <c r="CK27" s="129"/>
      <c r="CL27" s="129"/>
      <c r="CM27" s="129"/>
      <c r="CN27" s="129"/>
      <c r="CO27" s="129"/>
      <c r="CP27" s="129"/>
      <c r="CQ27" s="129"/>
      <c r="CR27" s="129"/>
      <c r="CS27" s="129"/>
      <c r="CT27" s="129"/>
      <c r="CU27" s="129"/>
      <c r="CV27" s="129"/>
      <c r="CW27" s="129"/>
      <c r="CX27" s="129"/>
      <c r="CY27" s="129"/>
      <c r="CZ27" s="129"/>
      <c r="DA27" s="129"/>
      <c r="DB27" s="129"/>
      <c r="DC27" s="129"/>
      <c r="DD27" s="129"/>
      <c r="DE27" s="129"/>
      <c r="DF27" s="129"/>
      <c r="DG27" s="129"/>
      <c r="DH27" s="129"/>
      <c r="DI27" s="129"/>
      <c r="DJ27" s="129"/>
      <c r="DK27" s="129"/>
      <c r="DL27" s="129"/>
      <c r="DM27" s="129"/>
      <c r="DN27" s="129"/>
      <c r="DO27" s="129"/>
      <c r="DP27" s="129"/>
      <c r="DQ27" s="129"/>
      <c r="DR27" s="129"/>
      <c r="DS27" s="129"/>
      <c r="DT27" s="129"/>
      <c r="DU27" s="129"/>
      <c r="DV27" s="129"/>
      <c r="DW27" s="129"/>
      <c r="DX27" s="129"/>
      <c r="DY27" s="129"/>
      <c r="DZ27" s="129"/>
      <c r="EA27" s="129"/>
      <c r="EB27" s="129"/>
      <c r="EC27" s="129"/>
      <c r="ED27" s="129"/>
      <c r="EE27" s="129"/>
      <c r="EF27" s="129"/>
      <c r="EG27" s="129"/>
      <c r="EH27" s="129"/>
      <c r="EI27" s="129"/>
      <c r="EJ27" s="129"/>
      <c r="EK27" s="129"/>
      <c r="EL27" s="129"/>
      <c r="EM27" s="129"/>
      <c r="EN27" s="129"/>
      <c r="EO27" s="129"/>
      <c r="EP27" s="129"/>
      <c r="EQ27" s="129"/>
      <c r="ER27" s="129"/>
      <c r="ES27" s="129"/>
      <c r="ET27" s="129"/>
      <c r="EU27" s="129"/>
      <c r="EV27" s="129"/>
      <c r="EW27" s="129"/>
      <c r="EX27" s="129"/>
      <c r="EY27" s="129"/>
      <c r="EZ27" s="129"/>
      <c r="FA27" s="129"/>
      <c r="FB27" s="129"/>
      <c r="FC27" s="129"/>
      <c r="FD27" s="129"/>
      <c r="FE27" s="129"/>
      <c r="FF27" s="129"/>
      <c r="FG27" s="129"/>
      <c r="FH27" s="129"/>
      <c r="FI27" s="129"/>
      <c r="FJ27" s="129"/>
      <c r="FK27" s="129"/>
      <c r="FL27" s="129"/>
      <c r="FM27" s="129"/>
      <c r="FN27" s="129"/>
      <c r="FO27" s="129"/>
      <c r="FP27" s="129"/>
      <c r="FQ27" s="129"/>
      <c r="FR27" s="129"/>
      <c r="FS27" s="129"/>
      <c r="FT27" s="129"/>
      <c r="FU27" s="129"/>
      <c r="FV27" s="129"/>
      <c r="FW27" s="129"/>
      <c r="FX27" s="129"/>
      <c r="FY27" s="129"/>
      <c r="FZ27" s="129"/>
      <c r="GA27" s="129"/>
      <c r="GB27" s="129"/>
      <c r="GC27" s="129"/>
      <c r="GD27" s="129"/>
      <c r="GE27" s="129"/>
      <c r="GF27" s="129"/>
      <c r="GG27" s="129"/>
      <c r="GH27" s="129"/>
      <c r="GI27" s="129"/>
      <c r="GJ27" s="129"/>
      <c r="GK27" s="129"/>
      <c r="GL27" s="129"/>
      <c r="GM27" s="129"/>
      <c r="GN27" s="129"/>
      <c r="GO27" s="129"/>
      <c r="GP27" s="129"/>
      <c r="GQ27" s="129"/>
      <c r="GR27" s="129"/>
      <c r="GS27" s="129"/>
      <c r="GT27" s="129"/>
      <c r="GU27" s="129"/>
      <c r="GV27" s="129"/>
      <c r="GW27" s="129"/>
      <c r="GX27" s="129"/>
      <c r="GY27" s="129"/>
      <c r="GZ27" s="129"/>
      <c r="HA27" s="129"/>
      <c r="HB27" s="129"/>
      <c r="HC27" s="129"/>
      <c r="HD27" s="129"/>
      <c r="HE27" s="129"/>
      <c r="HF27" s="129"/>
      <c r="HG27" s="129"/>
      <c r="HH27" s="129"/>
      <c r="HI27" s="129"/>
      <c r="HJ27" s="129"/>
      <c r="HK27" s="129"/>
      <c r="HL27" s="129"/>
      <c r="HM27" s="129"/>
      <c r="HN27" s="129"/>
      <c r="HO27" s="129"/>
      <c r="HP27" s="129"/>
      <c r="HQ27" s="129"/>
      <c r="HR27" s="129"/>
      <c r="HS27" s="129"/>
      <c r="HT27" s="129"/>
      <c r="HU27" s="129"/>
      <c r="HV27" s="129"/>
      <c r="HW27" s="129"/>
      <c r="HX27" s="129"/>
      <c r="HY27" s="129"/>
      <c r="HZ27" s="129"/>
      <c r="IA27" s="129"/>
      <c r="IB27" s="129"/>
      <c r="IC27" s="129"/>
      <c r="ID27" s="129"/>
      <c r="IE27" s="129"/>
      <c r="IF27" s="129"/>
      <c r="IG27" s="129"/>
      <c r="IH27" s="129"/>
      <c r="II27" s="129"/>
      <c r="IJ27" s="129"/>
      <c r="IK27" s="129"/>
      <c r="IL27" s="129"/>
      <c r="IM27" s="129"/>
      <c r="IN27" s="129"/>
      <c r="IO27" s="129"/>
      <c r="IP27" s="129"/>
      <c r="IQ27" s="129"/>
      <c r="IR27" s="129"/>
      <c r="IS27" s="129"/>
      <c r="IT27" s="129"/>
    </row>
    <row r="28" spans="1:254" s="128" customFormat="1" ht="24" customHeight="1">
      <c r="A28" s="459" t="s">
        <v>251</v>
      </c>
      <c r="B28" s="459" t="s">
        <v>247</v>
      </c>
      <c r="C28" s="460">
        <f t="shared" si="2"/>
        <v>4</v>
      </c>
      <c r="D28" s="460">
        <f t="shared" si="3"/>
        <v>1</v>
      </c>
      <c r="E28" s="460">
        <f t="shared" si="3"/>
        <v>3</v>
      </c>
      <c r="F28" s="460">
        <f t="shared" si="3"/>
        <v>0</v>
      </c>
      <c r="G28" s="460">
        <f t="shared" si="3"/>
        <v>0</v>
      </c>
      <c r="H28" s="460">
        <f t="shared" si="3"/>
        <v>0</v>
      </c>
      <c r="I28" s="460">
        <f t="shared" si="3"/>
        <v>0</v>
      </c>
      <c r="J28" s="460">
        <f t="shared" si="4"/>
        <v>0</v>
      </c>
      <c r="K28" s="460">
        <v>0</v>
      </c>
      <c r="L28" s="460">
        <v>0</v>
      </c>
      <c r="M28" s="460">
        <v>0</v>
      </c>
      <c r="N28" s="460">
        <v>0</v>
      </c>
      <c r="O28" s="460">
        <v>0</v>
      </c>
      <c r="P28" s="460">
        <v>0</v>
      </c>
      <c r="Q28" s="1133" t="s">
        <v>6</v>
      </c>
      <c r="R28" s="462" t="s">
        <v>4</v>
      </c>
      <c r="S28" s="459" t="s">
        <v>251</v>
      </c>
      <c r="T28" s="464" t="s">
        <v>248</v>
      </c>
      <c r="U28" s="462">
        <f t="shared" si="5"/>
        <v>4</v>
      </c>
      <c r="V28" s="460">
        <v>1</v>
      </c>
      <c r="W28" s="460">
        <v>3</v>
      </c>
      <c r="X28" s="460">
        <v>0</v>
      </c>
      <c r="Y28" s="460">
        <v>0</v>
      </c>
      <c r="Z28" s="460">
        <v>0</v>
      </c>
      <c r="AA28" s="460">
        <v>0</v>
      </c>
      <c r="AB28" s="460">
        <f t="shared" si="6"/>
        <v>0</v>
      </c>
      <c r="AC28" s="460">
        <v>0</v>
      </c>
      <c r="AD28" s="460">
        <v>0</v>
      </c>
      <c r="AE28" s="460">
        <v>0</v>
      </c>
      <c r="AF28" s="460">
        <v>0</v>
      </c>
      <c r="AG28" s="460">
        <v>0</v>
      </c>
      <c r="AH28" s="460">
        <v>0</v>
      </c>
      <c r="AI28" s="1132" t="s">
        <v>6</v>
      </c>
      <c r="AJ28" s="465" t="s">
        <v>4</v>
      </c>
      <c r="AK28" s="129"/>
      <c r="AL28" s="129"/>
      <c r="AM28" s="129"/>
      <c r="AN28" s="129"/>
      <c r="AO28" s="129"/>
      <c r="AP28" s="129"/>
      <c r="AQ28" s="129"/>
      <c r="AR28" s="129"/>
      <c r="AS28" s="129"/>
      <c r="AT28" s="129"/>
      <c r="AU28" s="129"/>
      <c r="AV28" s="129"/>
      <c r="AW28" s="129"/>
      <c r="AX28" s="129"/>
      <c r="AY28" s="129"/>
      <c r="AZ28" s="129"/>
      <c r="BA28" s="129"/>
      <c r="BB28" s="129"/>
      <c r="BC28" s="129"/>
      <c r="BD28" s="129"/>
      <c r="BE28" s="129"/>
      <c r="BF28" s="129"/>
      <c r="BG28" s="129"/>
      <c r="BH28" s="129"/>
      <c r="BI28" s="129"/>
      <c r="BJ28" s="129"/>
      <c r="BK28" s="129"/>
      <c r="BL28" s="129"/>
      <c r="BM28" s="129"/>
      <c r="BN28" s="129"/>
      <c r="BO28" s="129"/>
      <c r="BP28" s="129"/>
      <c r="BQ28" s="129"/>
      <c r="BR28" s="129"/>
      <c r="BS28" s="129"/>
      <c r="BT28" s="129"/>
      <c r="BU28" s="129"/>
      <c r="BV28" s="129"/>
      <c r="BW28" s="129"/>
      <c r="BX28" s="129"/>
      <c r="BY28" s="129"/>
      <c r="BZ28" s="129"/>
      <c r="CA28" s="129"/>
      <c r="CB28" s="129"/>
      <c r="CC28" s="129"/>
      <c r="CD28" s="129"/>
      <c r="CE28" s="129"/>
      <c r="CF28" s="129"/>
      <c r="CG28" s="129"/>
      <c r="CH28" s="129"/>
      <c r="CI28" s="129"/>
      <c r="CJ28" s="129"/>
      <c r="CK28" s="129"/>
      <c r="CL28" s="129"/>
      <c r="CM28" s="129"/>
      <c r="CN28" s="129"/>
      <c r="CO28" s="129"/>
      <c r="CP28" s="129"/>
      <c r="CQ28" s="129"/>
      <c r="CR28" s="129"/>
      <c r="CS28" s="129"/>
      <c r="CT28" s="129"/>
      <c r="CU28" s="129"/>
      <c r="CV28" s="129"/>
      <c r="CW28" s="129"/>
      <c r="CX28" s="129"/>
      <c r="CY28" s="129"/>
      <c r="CZ28" s="129"/>
      <c r="DA28" s="129"/>
      <c r="DB28" s="129"/>
      <c r="DC28" s="129"/>
      <c r="DD28" s="129"/>
      <c r="DE28" s="129"/>
      <c r="DF28" s="129"/>
      <c r="DG28" s="129"/>
      <c r="DH28" s="129"/>
      <c r="DI28" s="129"/>
      <c r="DJ28" s="129"/>
      <c r="DK28" s="129"/>
      <c r="DL28" s="129"/>
      <c r="DM28" s="129"/>
      <c r="DN28" s="129"/>
      <c r="DO28" s="129"/>
      <c r="DP28" s="129"/>
      <c r="DQ28" s="129"/>
      <c r="DR28" s="129"/>
      <c r="DS28" s="129"/>
      <c r="DT28" s="129"/>
      <c r="DU28" s="129"/>
      <c r="DV28" s="129"/>
      <c r="DW28" s="129"/>
      <c r="DX28" s="129"/>
      <c r="DY28" s="129"/>
      <c r="DZ28" s="129"/>
      <c r="EA28" s="129"/>
      <c r="EB28" s="129"/>
      <c r="EC28" s="129"/>
      <c r="ED28" s="129"/>
      <c r="EE28" s="129"/>
      <c r="EF28" s="129"/>
      <c r="EG28" s="129"/>
      <c r="EH28" s="129"/>
      <c r="EI28" s="129"/>
      <c r="EJ28" s="129"/>
      <c r="EK28" s="129"/>
      <c r="EL28" s="129"/>
      <c r="EM28" s="129"/>
      <c r="EN28" s="129"/>
      <c r="EO28" s="129"/>
      <c r="EP28" s="129"/>
      <c r="EQ28" s="129"/>
      <c r="ER28" s="129"/>
      <c r="ES28" s="129"/>
      <c r="ET28" s="129"/>
      <c r="EU28" s="129"/>
      <c r="EV28" s="129"/>
      <c r="EW28" s="129"/>
      <c r="EX28" s="129"/>
      <c r="EY28" s="129"/>
      <c r="EZ28" s="129"/>
      <c r="FA28" s="129"/>
      <c r="FB28" s="129"/>
      <c r="FC28" s="129"/>
      <c r="FD28" s="129"/>
      <c r="FE28" s="129"/>
      <c r="FF28" s="129"/>
      <c r="FG28" s="129"/>
      <c r="FH28" s="129"/>
      <c r="FI28" s="129"/>
      <c r="FJ28" s="129"/>
      <c r="FK28" s="129"/>
      <c r="FL28" s="129"/>
      <c r="FM28" s="129"/>
      <c r="FN28" s="129"/>
      <c r="FO28" s="129"/>
      <c r="FP28" s="129"/>
      <c r="FQ28" s="129"/>
      <c r="FR28" s="129"/>
      <c r="FS28" s="129"/>
      <c r="FT28" s="129"/>
      <c r="FU28" s="129"/>
      <c r="FV28" s="129"/>
      <c r="FW28" s="129"/>
      <c r="FX28" s="129"/>
      <c r="FY28" s="129"/>
      <c r="FZ28" s="129"/>
      <c r="GA28" s="129"/>
      <c r="GB28" s="129"/>
      <c r="GC28" s="129"/>
      <c r="GD28" s="129"/>
      <c r="GE28" s="129"/>
      <c r="GF28" s="129"/>
      <c r="GG28" s="129"/>
      <c r="GH28" s="129"/>
      <c r="GI28" s="129"/>
      <c r="GJ28" s="129"/>
      <c r="GK28" s="129"/>
      <c r="GL28" s="129"/>
      <c r="GM28" s="129"/>
      <c r="GN28" s="129"/>
      <c r="GO28" s="129"/>
      <c r="GP28" s="129"/>
      <c r="GQ28" s="129"/>
      <c r="GR28" s="129"/>
      <c r="GS28" s="129"/>
      <c r="GT28" s="129"/>
      <c r="GU28" s="129"/>
      <c r="GV28" s="129"/>
      <c r="GW28" s="129"/>
      <c r="GX28" s="129"/>
      <c r="GY28" s="129"/>
      <c r="GZ28" s="129"/>
      <c r="HA28" s="129"/>
      <c r="HB28" s="129"/>
      <c r="HC28" s="129"/>
      <c r="HD28" s="129"/>
      <c r="HE28" s="129"/>
      <c r="HF28" s="129"/>
      <c r="HG28" s="129"/>
      <c r="HH28" s="129"/>
      <c r="HI28" s="129"/>
      <c r="HJ28" s="129"/>
      <c r="HK28" s="129"/>
      <c r="HL28" s="129"/>
      <c r="HM28" s="129"/>
      <c r="HN28" s="129"/>
      <c r="HO28" s="129"/>
      <c r="HP28" s="129"/>
      <c r="HQ28" s="129"/>
      <c r="HR28" s="129"/>
      <c r="HS28" s="129"/>
      <c r="HT28" s="129"/>
      <c r="HU28" s="129"/>
      <c r="HV28" s="129"/>
      <c r="HW28" s="129"/>
      <c r="HX28" s="129"/>
      <c r="HY28" s="129"/>
      <c r="HZ28" s="129"/>
      <c r="IA28" s="129"/>
      <c r="IB28" s="129"/>
      <c r="IC28" s="129"/>
      <c r="ID28" s="129"/>
      <c r="IE28" s="129"/>
      <c r="IF28" s="129"/>
      <c r="IG28" s="129"/>
      <c r="IH28" s="129"/>
      <c r="II28" s="129"/>
      <c r="IJ28" s="129"/>
      <c r="IK28" s="129"/>
      <c r="IL28" s="129"/>
      <c r="IM28" s="129"/>
      <c r="IN28" s="129"/>
      <c r="IO28" s="129"/>
      <c r="IP28" s="129"/>
      <c r="IQ28" s="129"/>
      <c r="IR28" s="129"/>
      <c r="IS28" s="129"/>
      <c r="IT28" s="129"/>
    </row>
    <row r="29" spans="1:254" s="128" customFormat="1" ht="24" customHeight="1">
      <c r="A29" s="459"/>
      <c r="B29" s="459" t="s">
        <v>249</v>
      </c>
      <c r="C29" s="460">
        <f t="shared" si="2"/>
        <v>383.15</v>
      </c>
      <c r="D29" s="460">
        <f t="shared" si="3"/>
        <v>212.43</v>
      </c>
      <c r="E29" s="460">
        <f t="shared" si="3"/>
        <v>170.72</v>
      </c>
      <c r="F29" s="460">
        <f t="shared" si="3"/>
        <v>0</v>
      </c>
      <c r="G29" s="460">
        <f t="shared" si="3"/>
        <v>0</v>
      </c>
      <c r="H29" s="460">
        <f t="shared" si="3"/>
        <v>0</v>
      </c>
      <c r="I29" s="460">
        <f t="shared" si="3"/>
        <v>0</v>
      </c>
      <c r="J29" s="460">
        <f t="shared" si="4"/>
        <v>0</v>
      </c>
      <c r="K29" s="460">
        <v>0</v>
      </c>
      <c r="L29" s="460">
        <v>0</v>
      </c>
      <c r="M29" s="460">
        <v>0</v>
      </c>
      <c r="N29" s="460">
        <v>0</v>
      </c>
      <c r="O29" s="460">
        <v>0</v>
      </c>
      <c r="P29" s="460">
        <v>0</v>
      </c>
      <c r="Q29" s="1133"/>
      <c r="R29" s="462" t="s">
        <v>735</v>
      </c>
      <c r="S29" s="459"/>
      <c r="T29" s="464" t="s">
        <v>249</v>
      </c>
      <c r="U29" s="462">
        <f t="shared" si="5"/>
        <v>383.15</v>
      </c>
      <c r="V29" s="460">
        <v>212.43</v>
      </c>
      <c r="W29" s="460">
        <v>170.72</v>
      </c>
      <c r="X29" s="460">
        <v>0</v>
      </c>
      <c r="Y29" s="460">
        <v>0</v>
      </c>
      <c r="Z29" s="460">
        <v>0</v>
      </c>
      <c r="AA29" s="460">
        <v>0</v>
      </c>
      <c r="AB29" s="460">
        <f t="shared" si="6"/>
        <v>0</v>
      </c>
      <c r="AC29" s="460">
        <v>0</v>
      </c>
      <c r="AD29" s="460">
        <v>0</v>
      </c>
      <c r="AE29" s="460">
        <v>0</v>
      </c>
      <c r="AF29" s="460">
        <v>0</v>
      </c>
      <c r="AG29" s="460">
        <v>0</v>
      </c>
      <c r="AH29" s="460">
        <v>0</v>
      </c>
      <c r="AI29" s="1132"/>
      <c r="AJ29" s="465" t="s">
        <v>5</v>
      </c>
      <c r="AK29" s="129"/>
      <c r="AL29" s="129"/>
      <c r="AM29" s="129"/>
      <c r="AN29" s="129"/>
      <c r="AO29" s="129"/>
      <c r="AP29" s="129"/>
      <c r="AQ29" s="129"/>
      <c r="AR29" s="129"/>
      <c r="AS29" s="129"/>
      <c r="AT29" s="129"/>
      <c r="AU29" s="129"/>
      <c r="AV29" s="129"/>
      <c r="AW29" s="129"/>
      <c r="AX29" s="129"/>
      <c r="AY29" s="129"/>
      <c r="AZ29" s="129"/>
      <c r="BA29" s="129"/>
      <c r="BB29" s="129"/>
      <c r="BC29" s="129"/>
      <c r="BD29" s="129"/>
      <c r="BE29" s="129"/>
      <c r="BF29" s="129"/>
      <c r="BG29" s="129"/>
      <c r="BH29" s="129"/>
      <c r="BI29" s="129"/>
      <c r="BJ29" s="129"/>
      <c r="BK29" s="129"/>
      <c r="BL29" s="129"/>
      <c r="BM29" s="129"/>
      <c r="BN29" s="129"/>
      <c r="BO29" s="129"/>
      <c r="BP29" s="129"/>
      <c r="BQ29" s="129"/>
      <c r="BR29" s="129"/>
      <c r="BS29" s="129"/>
      <c r="BT29" s="129"/>
      <c r="BU29" s="129"/>
      <c r="BV29" s="129"/>
      <c r="BW29" s="129"/>
      <c r="BX29" s="129"/>
      <c r="BY29" s="129"/>
      <c r="BZ29" s="129"/>
      <c r="CA29" s="129"/>
      <c r="CB29" s="129"/>
      <c r="CC29" s="129"/>
      <c r="CD29" s="129"/>
      <c r="CE29" s="129"/>
      <c r="CF29" s="129"/>
      <c r="CG29" s="129"/>
      <c r="CH29" s="129"/>
      <c r="CI29" s="129"/>
      <c r="CJ29" s="129"/>
      <c r="CK29" s="129"/>
      <c r="CL29" s="129"/>
      <c r="CM29" s="129"/>
      <c r="CN29" s="129"/>
      <c r="CO29" s="129"/>
      <c r="CP29" s="129"/>
      <c r="CQ29" s="129"/>
      <c r="CR29" s="129"/>
      <c r="CS29" s="129"/>
      <c r="CT29" s="129"/>
      <c r="CU29" s="129"/>
      <c r="CV29" s="129"/>
      <c r="CW29" s="129"/>
      <c r="CX29" s="129"/>
      <c r="CY29" s="129"/>
      <c r="CZ29" s="129"/>
      <c r="DA29" s="129"/>
      <c r="DB29" s="129"/>
      <c r="DC29" s="129"/>
      <c r="DD29" s="129"/>
      <c r="DE29" s="129"/>
      <c r="DF29" s="129"/>
      <c r="DG29" s="129"/>
      <c r="DH29" s="129"/>
      <c r="DI29" s="129"/>
      <c r="DJ29" s="129"/>
      <c r="DK29" s="129"/>
      <c r="DL29" s="129"/>
      <c r="DM29" s="129"/>
      <c r="DN29" s="129"/>
      <c r="DO29" s="129"/>
      <c r="DP29" s="129"/>
      <c r="DQ29" s="129"/>
      <c r="DR29" s="129"/>
      <c r="DS29" s="129"/>
      <c r="DT29" s="129"/>
      <c r="DU29" s="129"/>
      <c r="DV29" s="129"/>
      <c r="DW29" s="129"/>
      <c r="DX29" s="129"/>
      <c r="DY29" s="129"/>
      <c r="DZ29" s="129"/>
      <c r="EA29" s="129"/>
      <c r="EB29" s="129"/>
      <c r="EC29" s="129"/>
      <c r="ED29" s="129"/>
      <c r="EE29" s="129"/>
      <c r="EF29" s="129"/>
      <c r="EG29" s="129"/>
      <c r="EH29" s="129"/>
      <c r="EI29" s="129"/>
      <c r="EJ29" s="129"/>
      <c r="EK29" s="129"/>
      <c r="EL29" s="129"/>
      <c r="EM29" s="129"/>
      <c r="EN29" s="129"/>
      <c r="EO29" s="129"/>
      <c r="EP29" s="129"/>
      <c r="EQ29" s="129"/>
      <c r="ER29" s="129"/>
      <c r="ES29" s="129"/>
      <c r="ET29" s="129"/>
      <c r="EU29" s="129"/>
      <c r="EV29" s="129"/>
      <c r="EW29" s="129"/>
      <c r="EX29" s="129"/>
      <c r="EY29" s="129"/>
      <c r="EZ29" s="129"/>
      <c r="FA29" s="129"/>
      <c r="FB29" s="129"/>
      <c r="FC29" s="129"/>
      <c r="FD29" s="129"/>
      <c r="FE29" s="129"/>
      <c r="FF29" s="129"/>
      <c r="FG29" s="129"/>
      <c r="FH29" s="129"/>
      <c r="FI29" s="129"/>
      <c r="FJ29" s="129"/>
      <c r="FK29" s="129"/>
      <c r="FL29" s="129"/>
      <c r="FM29" s="129"/>
      <c r="FN29" s="129"/>
      <c r="FO29" s="129"/>
      <c r="FP29" s="129"/>
      <c r="FQ29" s="129"/>
      <c r="FR29" s="129"/>
      <c r="FS29" s="129"/>
      <c r="FT29" s="129"/>
      <c r="FU29" s="129"/>
      <c r="FV29" s="129"/>
      <c r="FW29" s="129"/>
      <c r="FX29" s="129"/>
      <c r="FY29" s="129"/>
      <c r="FZ29" s="129"/>
      <c r="GA29" s="129"/>
      <c r="GB29" s="129"/>
      <c r="GC29" s="129"/>
      <c r="GD29" s="129"/>
      <c r="GE29" s="129"/>
      <c r="GF29" s="129"/>
      <c r="GG29" s="129"/>
      <c r="GH29" s="129"/>
      <c r="GI29" s="129"/>
      <c r="GJ29" s="129"/>
      <c r="GK29" s="129"/>
      <c r="GL29" s="129"/>
      <c r="GM29" s="129"/>
      <c r="GN29" s="129"/>
      <c r="GO29" s="129"/>
      <c r="GP29" s="129"/>
      <c r="GQ29" s="129"/>
      <c r="GR29" s="129"/>
      <c r="GS29" s="129"/>
      <c r="GT29" s="129"/>
      <c r="GU29" s="129"/>
      <c r="GV29" s="129"/>
      <c r="GW29" s="129"/>
      <c r="GX29" s="129"/>
      <c r="GY29" s="129"/>
      <c r="GZ29" s="129"/>
      <c r="HA29" s="129"/>
      <c r="HB29" s="129"/>
      <c r="HC29" s="129"/>
      <c r="HD29" s="129"/>
      <c r="HE29" s="129"/>
      <c r="HF29" s="129"/>
      <c r="HG29" s="129"/>
      <c r="HH29" s="129"/>
      <c r="HI29" s="129"/>
      <c r="HJ29" s="129"/>
      <c r="HK29" s="129"/>
      <c r="HL29" s="129"/>
      <c r="HM29" s="129"/>
      <c r="HN29" s="129"/>
      <c r="HO29" s="129"/>
      <c r="HP29" s="129"/>
      <c r="HQ29" s="129"/>
      <c r="HR29" s="129"/>
      <c r="HS29" s="129"/>
      <c r="HT29" s="129"/>
      <c r="HU29" s="129"/>
      <c r="HV29" s="129"/>
      <c r="HW29" s="129"/>
      <c r="HX29" s="129"/>
      <c r="HY29" s="129"/>
      <c r="HZ29" s="129"/>
      <c r="IA29" s="129"/>
      <c r="IB29" s="129"/>
      <c r="IC29" s="129"/>
      <c r="ID29" s="129"/>
      <c r="IE29" s="129"/>
      <c r="IF29" s="129"/>
      <c r="IG29" s="129"/>
      <c r="IH29" s="129"/>
      <c r="II29" s="129"/>
      <c r="IJ29" s="129"/>
      <c r="IK29" s="129"/>
      <c r="IL29" s="129"/>
      <c r="IM29" s="129"/>
      <c r="IN29" s="129"/>
      <c r="IO29" s="129"/>
      <c r="IP29" s="129"/>
      <c r="IQ29" s="129"/>
      <c r="IR29" s="129"/>
      <c r="IS29" s="129"/>
      <c r="IT29" s="129"/>
    </row>
    <row r="30" spans="1:254" s="128" customFormat="1" ht="24" customHeight="1">
      <c r="A30" s="751" t="s">
        <v>736</v>
      </c>
      <c r="B30" s="459" t="s">
        <v>247</v>
      </c>
      <c r="C30" s="460">
        <f t="shared" si="2"/>
        <v>45</v>
      </c>
      <c r="D30" s="460">
        <f t="shared" si="3"/>
        <v>29</v>
      </c>
      <c r="E30" s="460">
        <f t="shared" si="3"/>
        <v>13</v>
      </c>
      <c r="F30" s="460">
        <f t="shared" si="3"/>
        <v>2</v>
      </c>
      <c r="G30" s="460">
        <f t="shared" si="3"/>
        <v>0</v>
      </c>
      <c r="H30" s="460">
        <f t="shared" si="3"/>
        <v>1</v>
      </c>
      <c r="I30" s="460">
        <f t="shared" si="3"/>
        <v>0</v>
      </c>
      <c r="J30" s="460">
        <f t="shared" si="4"/>
        <v>26</v>
      </c>
      <c r="K30" s="460">
        <v>20</v>
      </c>
      <c r="L30" s="460">
        <v>6</v>
      </c>
      <c r="M30" s="460">
        <v>0</v>
      </c>
      <c r="N30" s="460">
        <v>0</v>
      </c>
      <c r="O30" s="460">
        <v>0</v>
      </c>
      <c r="P30" s="460">
        <v>0</v>
      </c>
      <c r="Q30" s="481" t="s">
        <v>737</v>
      </c>
      <c r="R30" s="462" t="s">
        <v>4</v>
      </c>
      <c r="S30" s="751" t="s">
        <v>445</v>
      </c>
      <c r="T30" s="464" t="s">
        <v>248</v>
      </c>
      <c r="U30" s="462">
        <f t="shared" si="5"/>
        <v>17</v>
      </c>
      <c r="V30" s="460">
        <v>8</v>
      </c>
      <c r="W30" s="460">
        <v>6</v>
      </c>
      <c r="X30" s="460">
        <v>2</v>
      </c>
      <c r="Y30" s="460">
        <v>0</v>
      </c>
      <c r="Z30" s="460">
        <v>1</v>
      </c>
      <c r="AA30" s="460">
        <v>0</v>
      </c>
      <c r="AB30" s="460">
        <f t="shared" si="6"/>
        <v>2</v>
      </c>
      <c r="AC30" s="460">
        <v>1</v>
      </c>
      <c r="AD30" s="460">
        <v>1</v>
      </c>
      <c r="AE30" s="460">
        <v>0</v>
      </c>
      <c r="AF30" s="460">
        <v>0</v>
      </c>
      <c r="AG30" s="460">
        <v>0</v>
      </c>
      <c r="AH30" s="460">
        <v>0</v>
      </c>
      <c r="AI30" s="481" t="s">
        <v>738</v>
      </c>
      <c r="AJ30" s="465" t="s">
        <v>4</v>
      </c>
      <c r="AK30" s="129"/>
      <c r="AL30" s="129"/>
      <c r="AM30" s="129"/>
      <c r="AN30" s="129"/>
      <c r="AO30" s="129"/>
      <c r="AP30" s="129"/>
      <c r="AQ30" s="129"/>
      <c r="AR30" s="129"/>
      <c r="AS30" s="129"/>
      <c r="AT30" s="129"/>
      <c r="AU30" s="129"/>
      <c r="AV30" s="129"/>
      <c r="AW30" s="129"/>
      <c r="AX30" s="129"/>
      <c r="AY30" s="129"/>
      <c r="AZ30" s="129"/>
      <c r="BA30" s="129"/>
      <c r="BB30" s="129"/>
      <c r="BC30" s="129"/>
      <c r="BD30" s="129"/>
      <c r="BE30" s="129"/>
      <c r="BF30" s="129"/>
      <c r="BG30" s="129"/>
      <c r="BH30" s="129"/>
      <c r="BI30" s="129"/>
      <c r="BJ30" s="129"/>
      <c r="BK30" s="129"/>
      <c r="BL30" s="129"/>
      <c r="BM30" s="129"/>
      <c r="BN30" s="129"/>
      <c r="BO30" s="129"/>
      <c r="BP30" s="129"/>
      <c r="BQ30" s="129"/>
      <c r="BR30" s="129"/>
      <c r="BS30" s="129"/>
      <c r="BT30" s="129"/>
      <c r="BU30" s="129"/>
      <c r="BV30" s="129"/>
      <c r="BW30" s="129"/>
      <c r="BX30" s="129"/>
      <c r="BY30" s="129"/>
      <c r="BZ30" s="129"/>
      <c r="CA30" s="129"/>
      <c r="CB30" s="129"/>
      <c r="CC30" s="129"/>
      <c r="CD30" s="129"/>
      <c r="CE30" s="129"/>
      <c r="CF30" s="129"/>
      <c r="CG30" s="129"/>
      <c r="CH30" s="129"/>
      <c r="CI30" s="129"/>
      <c r="CJ30" s="129"/>
      <c r="CK30" s="129"/>
      <c r="CL30" s="129"/>
      <c r="CM30" s="129"/>
      <c r="CN30" s="129"/>
      <c r="CO30" s="129"/>
      <c r="CP30" s="129"/>
      <c r="CQ30" s="129"/>
      <c r="CR30" s="129"/>
      <c r="CS30" s="129"/>
      <c r="CT30" s="129"/>
      <c r="CU30" s="129"/>
      <c r="CV30" s="129"/>
      <c r="CW30" s="129"/>
      <c r="CX30" s="129"/>
      <c r="CY30" s="129"/>
      <c r="CZ30" s="129"/>
      <c r="DA30" s="129"/>
      <c r="DB30" s="129"/>
      <c r="DC30" s="129"/>
      <c r="DD30" s="129"/>
      <c r="DE30" s="129"/>
      <c r="DF30" s="129"/>
      <c r="DG30" s="129"/>
      <c r="DH30" s="129"/>
      <c r="DI30" s="129"/>
      <c r="DJ30" s="129"/>
      <c r="DK30" s="129"/>
      <c r="DL30" s="129"/>
      <c r="DM30" s="129"/>
      <c r="DN30" s="129"/>
      <c r="DO30" s="129"/>
      <c r="DP30" s="129"/>
      <c r="DQ30" s="129"/>
      <c r="DR30" s="129"/>
      <c r="DS30" s="129"/>
      <c r="DT30" s="129"/>
      <c r="DU30" s="129"/>
      <c r="DV30" s="129"/>
      <c r="DW30" s="129"/>
      <c r="DX30" s="129"/>
      <c r="DY30" s="129"/>
      <c r="DZ30" s="129"/>
      <c r="EA30" s="129"/>
      <c r="EB30" s="129"/>
      <c r="EC30" s="129"/>
      <c r="ED30" s="129"/>
      <c r="EE30" s="129"/>
      <c r="EF30" s="129"/>
      <c r="EG30" s="129"/>
      <c r="EH30" s="129"/>
      <c r="EI30" s="129"/>
      <c r="EJ30" s="129"/>
      <c r="EK30" s="129"/>
      <c r="EL30" s="129"/>
      <c r="EM30" s="129"/>
      <c r="EN30" s="129"/>
      <c r="EO30" s="129"/>
      <c r="EP30" s="129"/>
      <c r="EQ30" s="129"/>
      <c r="ER30" s="129"/>
      <c r="ES30" s="129"/>
      <c r="ET30" s="129"/>
      <c r="EU30" s="129"/>
      <c r="EV30" s="129"/>
      <c r="EW30" s="129"/>
      <c r="EX30" s="129"/>
      <c r="EY30" s="129"/>
      <c r="EZ30" s="129"/>
      <c r="FA30" s="129"/>
      <c r="FB30" s="129"/>
      <c r="FC30" s="129"/>
      <c r="FD30" s="129"/>
      <c r="FE30" s="129"/>
      <c r="FF30" s="129"/>
      <c r="FG30" s="129"/>
      <c r="FH30" s="129"/>
      <c r="FI30" s="129"/>
      <c r="FJ30" s="129"/>
      <c r="FK30" s="129"/>
      <c r="FL30" s="129"/>
      <c r="FM30" s="129"/>
      <c r="FN30" s="129"/>
      <c r="FO30" s="129"/>
      <c r="FP30" s="129"/>
      <c r="FQ30" s="129"/>
      <c r="FR30" s="129"/>
      <c r="FS30" s="129"/>
      <c r="FT30" s="129"/>
      <c r="FU30" s="129"/>
      <c r="FV30" s="129"/>
      <c r="FW30" s="129"/>
      <c r="FX30" s="129"/>
      <c r="FY30" s="129"/>
      <c r="FZ30" s="129"/>
      <c r="GA30" s="129"/>
      <c r="GB30" s="129"/>
      <c r="GC30" s="129"/>
      <c r="GD30" s="129"/>
      <c r="GE30" s="129"/>
      <c r="GF30" s="129"/>
      <c r="GG30" s="129"/>
      <c r="GH30" s="129"/>
      <c r="GI30" s="129"/>
      <c r="GJ30" s="129"/>
      <c r="GK30" s="129"/>
      <c r="GL30" s="129"/>
      <c r="GM30" s="129"/>
      <c r="GN30" s="129"/>
      <c r="GO30" s="129"/>
      <c r="GP30" s="129"/>
      <c r="GQ30" s="129"/>
      <c r="GR30" s="129"/>
      <c r="GS30" s="129"/>
      <c r="GT30" s="129"/>
      <c r="GU30" s="129"/>
      <c r="GV30" s="129"/>
      <c r="GW30" s="129"/>
      <c r="GX30" s="129"/>
      <c r="GY30" s="129"/>
      <c r="GZ30" s="129"/>
      <c r="HA30" s="129"/>
      <c r="HB30" s="129"/>
      <c r="HC30" s="129"/>
      <c r="HD30" s="129"/>
      <c r="HE30" s="129"/>
      <c r="HF30" s="129"/>
      <c r="HG30" s="129"/>
      <c r="HH30" s="129"/>
      <c r="HI30" s="129"/>
      <c r="HJ30" s="129"/>
      <c r="HK30" s="129"/>
      <c r="HL30" s="129"/>
      <c r="HM30" s="129"/>
      <c r="HN30" s="129"/>
      <c r="HO30" s="129"/>
      <c r="HP30" s="129"/>
      <c r="HQ30" s="129"/>
      <c r="HR30" s="129"/>
      <c r="HS30" s="129"/>
      <c r="HT30" s="129"/>
      <c r="HU30" s="129"/>
      <c r="HV30" s="129"/>
      <c r="HW30" s="129"/>
      <c r="HX30" s="129"/>
      <c r="HY30" s="129"/>
      <c r="HZ30" s="129"/>
      <c r="IA30" s="129"/>
      <c r="IB30" s="129"/>
      <c r="IC30" s="129"/>
      <c r="ID30" s="129"/>
      <c r="IE30" s="129"/>
      <c r="IF30" s="129"/>
      <c r="IG30" s="129"/>
      <c r="IH30" s="129"/>
      <c r="II30" s="129"/>
      <c r="IJ30" s="129"/>
      <c r="IK30" s="129"/>
      <c r="IL30" s="129"/>
      <c r="IM30" s="129"/>
      <c r="IN30" s="129"/>
      <c r="IO30" s="129"/>
      <c r="IP30" s="129"/>
      <c r="IQ30" s="129"/>
      <c r="IR30" s="129"/>
      <c r="IS30" s="129"/>
      <c r="IT30" s="129"/>
    </row>
    <row r="31" spans="1:254" s="128" customFormat="1" ht="24" customHeight="1">
      <c r="A31" s="459" t="s">
        <v>739</v>
      </c>
      <c r="B31" s="459" t="s">
        <v>249</v>
      </c>
      <c r="C31" s="460">
        <f t="shared" si="2"/>
        <v>18450.144999999997</v>
      </c>
      <c r="D31" s="460">
        <f t="shared" si="3"/>
        <v>16800.105</v>
      </c>
      <c r="E31" s="460">
        <f t="shared" si="3"/>
        <v>1661.5300000000002</v>
      </c>
      <c r="F31" s="460">
        <f t="shared" si="3"/>
        <v>-36.54</v>
      </c>
      <c r="G31" s="460">
        <f t="shared" si="3"/>
        <v>0</v>
      </c>
      <c r="H31" s="460">
        <f t="shared" si="3"/>
        <v>25.05</v>
      </c>
      <c r="I31" s="460">
        <f t="shared" si="3"/>
        <v>0</v>
      </c>
      <c r="J31" s="460">
        <f t="shared" si="4"/>
        <v>15241.55</v>
      </c>
      <c r="K31" s="460">
        <v>14000.17</v>
      </c>
      <c r="L31" s="460">
        <v>1241.38</v>
      </c>
      <c r="M31" s="460">
        <v>0</v>
      </c>
      <c r="N31" s="460">
        <v>0</v>
      </c>
      <c r="O31" s="460">
        <v>0</v>
      </c>
      <c r="P31" s="460">
        <v>0</v>
      </c>
      <c r="Q31" s="1133" t="s">
        <v>740</v>
      </c>
      <c r="R31" s="462" t="s">
        <v>5</v>
      </c>
      <c r="S31" s="459" t="s">
        <v>252</v>
      </c>
      <c r="T31" s="464" t="s">
        <v>249</v>
      </c>
      <c r="U31" s="462">
        <f t="shared" si="5"/>
        <v>1830.485</v>
      </c>
      <c r="V31" s="460">
        <v>1807.475</v>
      </c>
      <c r="W31" s="460">
        <v>34.5</v>
      </c>
      <c r="X31" s="460">
        <v>-36.54</v>
      </c>
      <c r="Y31" s="460">
        <v>0</v>
      </c>
      <c r="Z31" s="460">
        <v>25.05</v>
      </c>
      <c r="AA31" s="460">
        <v>0</v>
      </c>
      <c r="AB31" s="460">
        <f t="shared" si="6"/>
        <v>1378.1100000000001</v>
      </c>
      <c r="AC31" s="460">
        <v>992.46</v>
      </c>
      <c r="AD31" s="460">
        <v>385.65</v>
      </c>
      <c r="AE31" s="460">
        <v>0</v>
      </c>
      <c r="AF31" s="460">
        <v>0</v>
      </c>
      <c r="AG31" s="460">
        <v>0</v>
      </c>
      <c r="AH31" s="460">
        <v>0</v>
      </c>
      <c r="AI31" s="1132" t="s">
        <v>448</v>
      </c>
      <c r="AJ31" s="465" t="s">
        <v>5</v>
      </c>
      <c r="AK31" s="129"/>
      <c r="AL31" s="129"/>
      <c r="AM31" s="129"/>
      <c r="AN31" s="129"/>
      <c r="AO31" s="129"/>
      <c r="AP31" s="129"/>
      <c r="AQ31" s="129"/>
      <c r="AR31" s="129"/>
      <c r="AS31" s="129"/>
      <c r="AT31" s="129"/>
      <c r="AU31" s="129"/>
      <c r="AV31" s="129"/>
      <c r="AW31" s="129"/>
      <c r="AX31" s="129"/>
      <c r="AY31" s="129"/>
      <c r="AZ31" s="129"/>
      <c r="BA31" s="129"/>
      <c r="BB31" s="129"/>
      <c r="BC31" s="129"/>
      <c r="BD31" s="129"/>
      <c r="BE31" s="129"/>
      <c r="BF31" s="129"/>
      <c r="BG31" s="129"/>
      <c r="BH31" s="129"/>
      <c r="BI31" s="129"/>
      <c r="BJ31" s="129"/>
      <c r="BK31" s="129"/>
      <c r="BL31" s="129"/>
      <c r="BM31" s="129"/>
      <c r="BN31" s="129"/>
      <c r="BO31" s="129"/>
      <c r="BP31" s="129"/>
      <c r="BQ31" s="129"/>
      <c r="BR31" s="129"/>
      <c r="BS31" s="129"/>
      <c r="BT31" s="129"/>
      <c r="BU31" s="129"/>
      <c r="BV31" s="129"/>
      <c r="BW31" s="129"/>
      <c r="BX31" s="129"/>
      <c r="BY31" s="129"/>
      <c r="BZ31" s="129"/>
      <c r="CA31" s="129"/>
      <c r="CB31" s="129"/>
      <c r="CC31" s="129"/>
      <c r="CD31" s="129"/>
      <c r="CE31" s="129"/>
      <c r="CF31" s="129"/>
      <c r="CG31" s="129"/>
      <c r="CH31" s="129"/>
      <c r="CI31" s="129"/>
      <c r="CJ31" s="129"/>
      <c r="CK31" s="129"/>
      <c r="CL31" s="129"/>
      <c r="CM31" s="129"/>
      <c r="CN31" s="129"/>
      <c r="CO31" s="129"/>
      <c r="CP31" s="129"/>
      <c r="CQ31" s="129"/>
      <c r="CR31" s="129"/>
      <c r="CS31" s="129"/>
      <c r="CT31" s="129"/>
      <c r="CU31" s="129"/>
      <c r="CV31" s="129"/>
      <c r="CW31" s="129"/>
      <c r="CX31" s="129"/>
      <c r="CY31" s="129"/>
      <c r="CZ31" s="129"/>
      <c r="DA31" s="129"/>
      <c r="DB31" s="129"/>
      <c r="DC31" s="129"/>
      <c r="DD31" s="129"/>
      <c r="DE31" s="129"/>
      <c r="DF31" s="129"/>
      <c r="DG31" s="129"/>
      <c r="DH31" s="129"/>
      <c r="DI31" s="129"/>
      <c r="DJ31" s="129"/>
      <c r="DK31" s="129"/>
      <c r="DL31" s="129"/>
      <c r="DM31" s="129"/>
      <c r="DN31" s="129"/>
      <c r="DO31" s="129"/>
      <c r="DP31" s="129"/>
      <c r="DQ31" s="129"/>
      <c r="DR31" s="129"/>
      <c r="DS31" s="129"/>
      <c r="DT31" s="129"/>
      <c r="DU31" s="129"/>
      <c r="DV31" s="129"/>
      <c r="DW31" s="129"/>
      <c r="DX31" s="129"/>
      <c r="DY31" s="129"/>
      <c r="DZ31" s="129"/>
      <c r="EA31" s="129"/>
      <c r="EB31" s="129"/>
      <c r="EC31" s="129"/>
      <c r="ED31" s="129"/>
      <c r="EE31" s="129"/>
      <c r="EF31" s="129"/>
      <c r="EG31" s="129"/>
      <c r="EH31" s="129"/>
      <c r="EI31" s="129"/>
      <c r="EJ31" s="129"/>
      <c r="EK31" s="129"/>
      <c r="EL31" s="129"/>
      <c r="EM31" s="129"/>
      <c r="EN31" s="129"/>
      <c r="EO31" s="129"/>
      <c r="EP31" s="129"/>
      <c r="EQ31" s="129"/>
      <c r="ER31" s="129"/>
      <c r="ES31" s="129"/>
      <c r="ET31" s="129"/>
      <c r="EU31" s="129"/>
      <c r="EV31" s="129"/>
      <c r="EW31" s="129"/>
      <c r="EX31" s="129"/>
      <c r="EY31" s="129"/>
      <c r="EZ31" s="129"/>
      <c r="FA31" s="129"/>
      <c r="FB31" s="129"/>
      <c r="FC31" s="129"/>
      <c r="FD31" s="129"/>
      <c r="FE31" s="129"/>
      <c r="FF31" s="129"/>
      <c r="FG31" s="129"/>
      <c r="FH31" s="129"/>
      <c r="FI31" s="129"/>
      <c r="FJ31" s="129"/>
      <c r="FK31" s="129"/>
      <c r="FL31" s="129"/>
      <c r="FM31" s="129"/>
      <c r="FN31" s="129"/>
      <c r="FO31" s="129"/>
      <c r="FP31" s="129"/>
      <c r="FQ31" s="129"/>
      <c r="FR31" s="129"/>
      <c r="FS31" s="129"/>
      <c r="FT31" s="129"/>
      <c r="FU31" s="129"/>
      <c r="FV31" s="129"/>
      <c r="FW31" s="129"/>
      <c r="FX31" s="129"/>
      <c r="FY31" s="129"/>
      <c r="FZ31" s="129"/>
      <c r="GA31" s="129"/>
      <c r="GB31" s="129"/>
      <c r="GC31" s="129"/>
      <c r="GD31" s="129"/>
      <c r="GE31" s="129"/>
      <c r="GF31" s="129"/>
      <c r="GG31" s="129"/>
      <c r="GH31" s="129"/>
      <c r="GI31" s="129"/>
      <c r="GJ31" s="129"/>
      <c r="GK31" s="129"/>
      <c r="GL31" s="129"/>
      <c r="GM31" s="129"/>
      <c r="GN31" s="129"/>
      <c r="GO31" s="129"/>
      <c r="GP31" s="129"/>
      <c r="GQ31" s="129"/>
      <c r="GR31" s="129"/>
      <c r="GS31" s="129"/>
      <c r="GT31" s="129"/>
      <c r="GU31" s="129"/>
      <c r="GV31" s="129"/>
      <c r="GW31" s="129"/>
      <c r="GX31" s="129"/>
      <c r="GY31" s="129"/>
      <c r="GZ31" s="129"/>
      <c r="HA31" s="129"/>
      <c r="HB31" s="129"/>
      <c r="HC31" s="129"/>
      <c r="HD31" s="129"/>
      <c r="HE31" s="129"/>
      <c r="HF31" s="129"/>
      <c r="HG31" s="129"/>
      <c r="HH31" s="129"/>
      <c r="HI31" s="129"/>
      <c r="HJ31" s="129"/>
      <c r="HK31" s="129"/>
      <c r="HL31" s="129"/>
      <c r="HM31" s="129"/>
      <c r="HN31" s="129"/>
      <c r="HO31" s="129"/>
      <c r="HP31" s="129"/>
      <c r="HQ31" s="129"/>
      <c r="HR31" s="129"/>
      <c r="HS31" s="129"/>
      <c r="HT31" s="129"/>
      <c r="HU31" s="129"/>
      <c r="HV31" s="129"/>
      <c r="HW31" s="129"/>
      <c r="HX31" s="129"/>
      <c r="HY31" s="129"/>
      <c r="HZ31" s="129"/>
      <c r="IA31" s="129"/>
      <c r="IB31" s="129"/>
      <c r="IC31" s="129"/>
      <c r="ID31" s="129"/>
      <c r="IE31" s="129"/>
      <c r="IF31" s="129"/>
      <c r="IG31" s="129"/>
      <c r="IH31" s="129"/>
      <c r="II31" s="129"/>
      <c r="IJ31" s="129"/>
      <c r="IK31" s="129"/>
      <c r="IL31" s="129"/>
      <c r="IM31" s="129"/>
      <c r="IN31" s="129"/>
      <c r="IO31" s="129"/>
      <c r="IP31" s="129"/>
      <c r="IQ31" s="129"/>
      <c r="IR31" s="129"/>
      <c r="IS31" s="129"/>
      <c r="IT31" s="129"/>
    </row>
    <row r="32" spans="1:254" s="128" customFormat="1" ht="24" customHeight="1">
      <c r="A32" s="459" t="s">
        <v>242</v>
      </c>
      <c r="B32" s="459" t="s">
        <v>247</v>
      </c>
      <c r="C32" s="460">
        <f t="shared" si="2"/>
        <v>67</v>
      </c>
      <c r="D32" s="460">
        <f t="shared" si="3"/>
        <v>2</v>
      </c>
      <c r="E32" s="460">
        <f t="shared" si="3"/>
        <v>61</v>
      </c>
      <c r="F32" s="460">
        <f t="shared" si="3"/>
        <v>1</v>
      </c>
      <c r="G32" s="460">
        <f t="shared" si="3"/>
        <v>0</v>
      </c>
      <c r="H32" s="460">
        <f t="shared" si="3"/>
        <v>1</v>
      </c>
      <c r="I32" s="460">
        <f t="shared" si="3"/>
        <v>2</v>
      </c>
      <c r="J32" s="460">
        <f t="shared" si="4"/>
        <v>44</v>
      </c>
      <c r="K32" s="460">
        <v>2</v>
      </c>
      <c r="L32" s="460">
        <v>42</v>
      </c>
      <c r="M32" s="460">
        <v>0</v>
      </c>
      <c r="N32" s="460">
        <v>0</v>
      </c>
      <c r="O32" s="460">
        <v>0</v>
      </c>
      <c r="P32" s="460">
        <v>0</v>
      </c>
      <c r="Q32" s="1133" t="s">
        <v>3</v>
      </c>
      <c r="R32" s="462" t="s">
        <v>4</v>
      </c>
      <c r="S32" s="459" t="s">
        <v>242</v>
      </c>
      <c r="T32" s="464" t="s">
        <v>248</v>
      </c>
      <c r="U32" s="462">
        <f t="shared" si="5"/>
        <v>23</v>
      </c>
      <c r="V32" s="460">
        <v>0</v>
      </c>
      <c r="W32" s="460">
        <v>19</v>
      </c>
      <c r="X32" s="460">
        <v>1</v>
      </c>
      <c r="Y32" s="460">
        <v>0</v>
      </c>
      <c r="Z32" s="460">
        <v>1</v>
      </c>
      <c r="AA32" s="460">
        <v>2</v>
      </c>
      <c r="AB32" s="460">
        <f t="shared" si="6"/>
        <v>0</v>
      </c>
      <c r="AC32" s="460">
        <v>0</v>
      </c>
      <c r="AD32" s="460">
        <v>0</v>
      </c>
      <c r="AE32" s="460">
        <v>0</v>
      </c>
      <c r="AF32" s="460">
        <v>0</v>
      </c>
      <c r="AG32" s="460">
        <v>0</v>
      </c>
      <c r="AH32" s="460">
        <v>0</v>
      </c>
      <c r="AI32" s="1132" t="s">
        <v>3</v>
      </c>
      <c r="AJ32" s="465" t="s">
        <v>4</v>
      </c>
      <c r="AK32" s="129"/>
      <c r="AL32" s="129"/>
      <c r="AM32" s="129"/>
      <c r="AN32" s="129"/>
      <c r="AO32" s="129"/>
      <c r="AP32" s="129"/>
      <c r="AQ32" s="129"/>
      <c r="AR32" s="129"/>
      <c r="AS32" s="129"/>
      <c r="AT32" s="129"/>
      <c r="AU32" s="129"/>
      <c r="AV32" s="129"/>
      <c r="AW32" s="129"/>
      <c r="AX32" s="129"/>
      <c r="AY32" s="129"/>
      <c r="AZ32" s="129"/>
      <c r="BA32" s="129"/>
      <c r="BB32" s="129"/>
      <c r="BC32" s="129"/>
      <c r="BD32" s="129"/>
      <c r="BE32" s="129"/>
      <c r="BF32" s="129"/>
      <c r="BG32" s="129"/>
      <c r="BH32" s="129"/>
      <c r="BI32" s="129"/>
      <c r="BJ32" s="129"/>
      <c r="BK32" s="129"/>
      <c r="BL32" s="129"/>
      <c r="BM32" s="129"/>
      <c r="BN32" s="129"/>
      <c r="BO32" s="129"/>
      <c r="BP32" s="129"/>
      <c r="BQ32" s="129"/>
      <c r="BR32" s="129"/>
      <c r="BS32" s="129"/>
      <c r="BT32" s="129"/>
      <c r="BU32" s="129"/>
      <c r="BV32" s="129"/>
      <c r="BW32" s="129"/>
      <c r="BX32" s="129"/>
      <c r="BY32" s="129"/>
      <c r="BZ32" s="129"/>
      <c r="CA32" s="129"/>
      <c r="CB32" s="129"/>
      <c r="CC32" s="129"/>
      <c r="CD32" s="129"/>
      <c r="CE32" s="129"/>
      <c r="CF32" s="129"/>
      <c r="CG32" s="129"/>
      <c r="CH32" s="129"/>
      <c r="CI32" s="129"/>
      <c r="CJ32" s="129"/>
      <c r="CK32" s="129"/>
      <c r="CL32" s="129"/>
      <c r="CM32" s="129"/>
      <c r="CN32" s="129"/>
      <c r="CO32" s="129"/>
      <c r="CP32" s="129"/>
      <c r="CQ32" s="129"/>
      <c r="CR32" s="129"/>
      <c r="CS32" s="129"/>
      <c r="CT32" s="129"/>
      <c r="CU32" s="129"/>
      <c r="CV32" s="129"/>
      <c r="CW32" s="129"/>
      <c r="CX32" s="129"/>
      <c r="CY32" s="129"/>
      <c r="CZ32" s="129"/>
      <c r="DA32" s="129"/>
      <c r="DB32" s="129"/>
      <c r="DC32" s="129"/>
      <c r="DD32" s="129"/>
      <c r="DE32" s="129"/>
      <c r="DF32" s="129"/>
      <c r="DG32" s="129"/>
      <c r="DH32" s="129"/>
      <c r="DI32" s="129"/>
      <c r="DJ32" s="129"/>
      <c r="DK32" s="129"/>
      <c r="DL32" s="129"/>
      <c r="DM32" s="129"/>
      <c r="DN32" s="129"/>
      <c r="DO32" s="129"/>
      <c r="DP32" s="129"/>
      <c r="DQ32" s="129"/>
      <c r="DR32" s="129"/>
      <c r="DS32" s="129"/>
      <c r="DT32" s="129"/>
      <c r="DU32" s="129"/>
      <c r="DV32" s="129"/>
      <c r="DW32" s="129"/>
      <c r="DX32" s="129"/>
      <c r="DY32" s="129"/>
      <c r="DZ32" s="129"/>
      <c r="EA32" s="129"/>
      <c r="EB32" s="129"/>
      <c r="EC32" s="129"/>
      <c r="ED32" s="129"/>
      <c r="EE32" s="129"/>
      <c r="EF32" s="129"/>
      <c r="EG32" s="129"/>
      <c r="EH32" s="129"/>
      <c r="EI32" s="129"/>
      <c r="EJ32" s="129"/>
      <c r="EK32" s="129"/>
      <c r="EL32" s="129"/>
      <c r="EM32" s="129"/>
      <c r="EN32" s="129"/>
      <c r="EO32" s="129"/>
      <c r="EP32" s="129"/>
      <c r="EQ32" s="129"/>
      <c r="ER32" s="129"/>
      <c r="ES32" s="129"/>
      <c r="ET32" s="129"/>
      <c r="EU32" s="129"/>
      <c r="EV32" s="129"/>
      <c r="EW32" s="129"/>
      <c r="EX32" s="129"/>
      <c r="EY32" s="129"/>
      <c r="EZ32" s="129"/>
      <c r="FA32" s="129"/>
      <c r="FB32" s="129"/>
      <c r="FC32" s="129"/>
      <c r="FD32" s="129"/>
      <c r="FE32" s="129"/>
      <c r="FF32" s="129"/>
      <c r="FG32" s="129"/>
      <c r="FH32" s="129"/>
      <c r="FI32" s="129"/>
      <c r="FJ32" s="129"/>
      <c r="FK32" s="129"/>
      <c r="FL32" s="129"/>
      <c r="FM32" s="129"/>
      <c r="FN32" s="129"/>
      <c r="FO32" s="129"/>
      <c r="FP32" s="129"/>
      <c r="FQ32" s="129"/>
      <c r="FR32" s="129"/>
      <c r="FS32" s="129"/>
      <c r="FT32" s="129"/>
      <c r="FU32" s="129"/>
      <c r="FV32" s="129"/>
      <c r="FW32" s="129"/>
      <c r="FX32" s="129"/>
      <c r="FY32" s="129"/>
      <c r="FZ32" s="129"/>
      <c r="GA32" s="129"/>
      <c r="GB32" s="129"/>
      <c r="GC32" s="129"/>
      <c r="GD32" s="129"/>
      <c r="GE32" s="129"/>
      <c r="GF32" s="129"/>
      <c r="GG32" s="129"/>
      <c r="GH32" s="129"/>
      <c r="GI32" s="129"/>
      <c r="GJ32" s="129"/>
      <c r="GK32" s="129"/>
      <c r="GL32" s="129"/>
      <c r="GM32" s="129"/>
      <c r="GN32" s="129"/>
      <c r="GO32" s="129"/>
      <c r="GP32" s="129"/>
      <c r="GQ32" s="129"/>
      <c r="GR32" s="129"/>
      <c r="GS32" s="129"/>
      <c r="GT32" s="129"/>
      <c r="GU32" s="129"/>
      <c r="GV32" s="129"/>
      <c r="GW32" s="129"/>
      <c r="GX32" s="129"/>
      <c r="GY32" s="129"/>
      <c r="GZ32" s="129"/>
      <c r="HA32" s="129"/>
      <c r="HB32" s="129"/>
      <c r="HC32" s="129"/>
      <c r="HD32" s="129"/>
      <c r="HE32" s="129"/>
      <c r="HF32" s="129"/>
      <c r="HG32" s="129"/>
      <c r="HH32" s="129"/>
      <c r="HI32" s="129"/>
      <c r="HJ32" s="129"/>
      <c r="HK32" s="129"/>
      <c r="HL32" s="129"/>
      <c r="HM32" s="129"/>
      <c r="HN32" s="129"/>
      <c r="HO32" s="129"/>
      <c r="HP32" s="129"/>
      <c r="HQ32" s="129"/>
      <c r="HR32" s="129"/>
      <c r="HS32" s="129"/>
      <c r="HT32" s="129"/>
      <c r="HU32" s="129"/>
      <c r="HV32" s="129"/>
      <c r="HW32" s="129"/>
      <c r="HX32" s="129"/>
      <c r="HY32" s="129"/>
      <c r="HZ32" s="129"/>
      <c r="IA32" s="129"/>
      <c r="IB32" s="129"/>
      <c r="IC32" s="129"/>
      <c r="ID32" s="129"/>
      <c r="IE32" s="129"/>
      <c r="IF32" s="129"/>
      <c r="IG32" s="129"/>
      <c r="IH32" s="129"/>
      <c r="II32" s="129"/>
      <c r="IJ32" s="129"/>
      <c r="IK32" s="129"/>
      <c r="IL32" s="129"/>
      <c r="IM32" s="129"/>
      <c r="IN32" s="129"/>
      <c r="IO32" s="129"/>
      <c r="IP32" s="129"/>
      <c r="IQ32" s="129"/>
      <c r="IR32" s="129"/>
      <c r="IS32" s="129"/>
      <c r="IT32" s="129"/>
    </row>
    <row r="33" spans="1:254" s="128" customFormat="1" ht="24" customHeight="1">
      <c r="A33" s="459"/>
      <c r="B33" s="459" t="s">
        <v>249</v>
      </c>
      <c r="C33" s="460">
        <f t="shared" si="2"/>
        <v>6423.995</v>
      </c>
      <c r="D33" s="460">
        <f t="shared" si="3"/>
        <v>758.975</v>
      </c>
      <c r="E33" s="460">
        <f t="shared" si="3"/>
        <v>5607.929999999999</v>
      </c>
      <c r="F33" s="460">
        <f t="shared" si="3"/>
        <v>31.83</v>
      </c>
      <c r="G33" s="460">
        <f t="shared" si="3"/>
        <v>0</v>
      </c>
      <c r="H33" s="460">
        <f t="shared" si="3"/>
        <v>7.26</v>
      </c>
      <c r="I33" s="460">
        <f t="shared" si="3"/>
        <v>18</v>
      </c>
      <c r="J33" s="460">
        <f t="shared" si="4"/>
        <v>5653.665</v>
      </c>
      <c r="K33" s="460">
        <v>758.975</v>
      </c>
      <c r="L33" s="460">
        <v>4894.69</v>
      </c>
      <c r="M33" s="460">
        <v>0</v>
      </c>
      <c r="N33" s="460">
        <v>0</v>
      </c>
      <c r="O33" s="460">
        <v>0</v>
      </c>
      <c r="P33" s="460">
        <v>0</v>
      </c>
      <c r="Q33" s="483"/>
      <c r="R33" s="462" t="s">
        <v>183</v>
      </c>
      <c r="S33" s="459"/>
      <c r="T33" s="464" t="s">
        <v>249</v>
      </c>
      <c r="U33" s="462">
        <f t="shared" si="5"/>
        <v>838.45</v>
      </c>
      <c r="V33" s="460">
        <v>0</v>
      </c>
      <c r="W33" s="460">
        <v>781.36</v>
      </c>
      <c r="X33" s="460">
        <v>31.83</v>
      </c>
      <c r="Y33" s="460">
        <v>0</v>
      </c>
      <c r="Z33" s="460">
        <v>7.26</v>
      </c>
      <c r="AA33" s="460">
        <v>18</v>
      </c>
      <c r="AB33" s="460">
        <f t="shared" si="6"/>
        <v>-68.12</v>
      </c>
      <c r="AC33" s="460">
        <v>0</v>
      </c>
      <c r="AD33" s="460">
        <v>-68.12</v>
      </c>
      <c r="AE33" s="460">
        <v>0</v>
      </c>
      <c r="AF33" s="460">
        <v>0</v>
      </c>
      <c r="AG33" s="460">
        <v>0</v>
      </c>
      <c r="AH33" s="460">
        <v>0</v>
      </c>
      <c r="AI33" s="483"/>
      <c r="AJ33" s="465" t="s">
        <v>5</v>
      </c>
      <c r="AK33" s="129"/>
      <c r="AL33" s="129"/>
      <c r="AM33" s="129"/>
      <c r="AN33" s="129"/>
      <c r="AO33" s="129"/>
      <c r="AP33" s="129"/>
      <c r="AQ33" s="129"/>
      <c r="AR33" s="129"/>
      <c r="AS33" s="129"/>
      <c r="AT33" s="129"/>
      <c r="AU33" s="129"/>
      <c r="AV33" s="129"/>
      <c r="AW33" s="129"/>
      <c r="AX33" s="129"/>
      <c r="AY33" s="129"/>
      <c r="AZ33" s="129"/>
      <c r="BA33" s="129"/>
      <c r="BB33" s="129"/>
      <c r="BC33" s="129"/>
      <c r="BD33" s="129"/>
      <c r="BE33" s="129"/>
      <c r="BF33" s="129"/>
      <c r="BG33" s="129"/>
      <c r="BH33" s="129"/>
      <c r="BI33" s="129"/>
      <c r="BJ33" s="129"/>
      <c r="BK33" s="129"/>
      <c r="BL33" s="129"/>
      <c r="BM33" s="129"/>
      <c r="BN33" s="129"/>
      <c r="BO33" s="129"/>
      <c r="BP33" s="129"/>
      <c r="BQ33" s="129"/>
      <c r="BR33" s="129"/>
      <c r="BS33" s="129"/>
      <c r="BT33" s="129"/>
      <c r="BU33" s="129"/>
      <c r="BV33" s="129"/>
      <c r="BW33" s="129"/>
      <c r="BX33" s="129"/>
      <c r="BY33" s="129"/>
      <c r="BZ33" s="129"/>
      <c r="CA33" s="129"/>
      <c r="CB33" s="129"/>
      <c r="CC33" s="129"/>
      <c r="CD33" s="129"/>
      <c r="CE33" s="129"/>
      <c r="CF33" s="129"/>
      <c r="CG33" s="129"/>
      <c r="CH33" s="129"/>
      <c r="CI33" s="129"/>
      <c r="CJ33" s="129"/>
      <c r="CK33" s="129"/>
      <c r="CL33" s="129"/>
      <c r="CM33" s="129"/>
      <c r="CN33" s="129"/>
      <c r="CO33" s="129"/>
      <c r="CP33" s="129"/>
      <c r="CQ33" s="129"/>
      <c r="CR33" s="129"/>
      <c r="CS33" s="129"/>
      <c r="CT33" s="129"/>
      <c r="CU33" s="129"/>
      <c r="CV33" s="129"/>
      <c r="CW33" s="129"/>
      <c r="CX33" s="129"/>
      <c r="CY33" s="129"/>
      <c r="CZ33" s="129"/>
      <c r="DA33" s="129"/>
      <c r="DB33" s="129"/>
      <c r="DC33" s="129"/>
      <c r="DD33" s="129"/>
      <c r="DE33" s="129"/>
      <c r="DF33" s="129"/>
      <c r="DG33" s="129"/>
      <c r="DH33" s="129"/>
      <c r="DI33" s="129"/>
      <c r="DJ33" s="129"/>
      <c r="DK33" s="129"/>
      <c r="DL33" s="129"/>
      <c r="DM33" s="129"/>
      <c r="DN33" s="129"/>
      <c r="DO33" s="129"/>
      <c r="DP33" s="129"/>
      <c r="DQ33" s="129"/>
      <c r="DR33" s="129"/>
      <c r="DS33" s="129"/>
      <c r="DT33" s="129"/>
      <c r="DU33" s="129"/>
      <c r="DV33" s="129"/>
      <c r="DW33" s="129"/>
      <c r="DX33" s="129"/>
      <c r="DY33" s="129"/>
      <c r="DZ33" s="129"/>
      <c r="EA33" s="129"/>
      <c r="EB33" s="129"/>
      <c r="EC33" s="129"/>
      <c r="ED33" s="129"/>
      <c r="EE33" s="129"/>
      <c r="EF33" s="129"/>
      <c r="EG33" s="129"/>
      <c r="EH33" s="129"/>
      <c r="EI33" s="129"/>
      <c r="EJ33" s="129"/>
      <c r="EK33" s="129"/>
      <c r="EL33" s="129"/>
      <c r="EM33" s="129"/>
      <c r="EN33" s="129"/>
      <c r="EO33" s="129"/>
      <c r="EP33" s="129"/>
      <c r="EQ33" s="129"/>
      <c r="ER33" s="129"/>
      <c r="ES33" s="129"/>
      <c r="ET33" s="129"/>
      <c r="EU33" s="129"/>
      <c r="EV33" s="129"/>
      <c r="EW33" s="129"/>
      <c r="EX33" s="129"/>
      <c r="EY33" s="129"/>
      <c r="EZ33" s="129"/>
      <c r="FA33" s="129"/>
      <c r="FB33" s="129"/>
      <c r="FC33" s="129"/>
      <c r="FD33" s="129"/>
      <c r="FE33" s="129"/>
      <c r="FF33" s="129"/>
      <c r="FG33" s="129"/>
      <c r="FH33" s="129"/>
      <c r="FI33" s="129"/>
      <c r="FJ33" s="129"/>
      <c r="FK33" s="129"/>
      <c r="FL33" s="129"/>
      <c r="FM33" s="129"/>
      <c r="FN33" s="129"/>
      <c r="FO33" s="129"/>
      <c r="FP33" s="129"/>
      <c r="FQ33" s="129"/>
      <c r="FR33" s="129"/>
      <c r="FS33" s="129"/>
      <c r="FT33" s="129"/>
      <c r="FU33" s="129"/>
      <c r="FV33" s="129"/>
      <c r="FW33" s="129"/>
      <c r="FX33" s="129"/>
      <c r="FY33" s="129"/>
      <c r="FZ33" s="129"/>
      <c r="GA33" s="129"/>
      <c r="GB33" s="129"/>
      <c r="GC33" s="129"/>
      <c r="GD33" s="129"/>
      <c r="GE33" s="129"/>
      <c r="GF33" s="129"/>
      <c r="GG33" s="129"/>
      <c r="GH33" s="129"/>
      <c r="GI33" s="129"/>
      <c r="GJ33" s="129"/>
      <c r="GK33" s="129"/>
      <c r="GL33" s="129"/>
      <c r="GM33" s="129"/>
      <c r="GN33" s="129"/>
      <c r="GO33" s="129"/>
      <c r="GP33" s="129"/>
      <c r="GQ33" s="129"/>
      <c r="GR33" s="129"/>
      <c r="GS33" s="129"/>
      <c r="GT33" s="129"/>
      <c r="GU33" s="129"/>
      <c r="GV33" s="129"/>
      <c r="GW33" s="129"/>
      <c r="GX33" s="129"/>
      <c r="GY33" s="129"/>
      <c r="GZ33" s="129"/>
      <c r="HA33" s="129"/>
      <c r="HB33" s="129"/>
      <c r="HC33" s="129"/>
      <c r="HD33" s="129"/>
      <c r="HE33" s="129"/>
      <c r="HF33" s="129"/>
      <c r="HG33" s="129"/>
      <c r="HH33" s="129"/>
      <c r="HI33" s="129"/>
      <c r="HJ33" s="129"/>
      <c r="HK33" s="129"/>
      <c r="HL33" s="129"/>
      <c r="HM33" s="129"/>
      <c r="HN33" s="129"/>
      <c r="HO33" s="129"/>
      <c r="HP33" s="129"/>
      <c r="HQ33" s="129"/>
      <c r="HR33" s="129"/>
      <c r="HS33" s="129"/>
      <c r="HT33" s="129"/>
      <c r="HU33" s="129"/>
      <c r="HV33" s="129"/>
      <c r="HW33" s="129"/>
      <c r="HX33" s="129"/>
      <c r="HY33" s="129"/>
      <c r="HZ33" s="129"/>
      <c r="IA33" s="129"/>
      <c r="IB33" s="129"/>
      <c r="IC33" s="129"/>
      <c r="ID33" s="129"/>
      <c r="IE33" s="129"/>
      <c r="IF33" s="129"/>
      <c r="IG33" s="129"/>
      <c r="IH33" s="129"/>
      <c r="II33" s="129"/>
      <c r="IJ33" s="129"/>
      <c r="IK33" s="129"/>
      <c r="IL33" s="129"/>
      <c r="IM33" s="129"/>
      <c r="IN33" s="129"/>
      <c r="IO33" s="129"/>
      <c r="IP33" s="129"/>
      <c r="IQ33" s="129"/>
      <c r="IR33" s="129"/>
      <c r="IS33" s="129"/>
      <c r="IT33" s="129"/>
    </row>
    <row r="34" spans="1:36" s="346" customFormat="1" ht="5.25" customHeight="1" thickBot="1">
      <c r="A34" s="338"/>
      <c r="B34" s="338"/>
      <c r="C34" s="339"/>
      <c r="D34" s="339"/>
      <c r="E34" s="339"/>
      <c r="F34" s="339"/>
      <c r="G34" s="339"/>
      <c r="H34" s="339"/>
      <c r="I34" s="339"/>
      <c r="J34" s="339"/>
      <c r="K34" s="339"/>
      <c r="L34" s="339"/>
      <c r="M34" s="339"/>
      <c r="N34" s="339"/>
      <c r="O34" s="339"/>
      <c r="P34" s="340"/>
      <c r="Q34" s="341"/>
      <c r="R34" s="342"/>
      <c r="S34" s="338"/>
      <c r="T34" s="338"/>
      <c r="U34" s="343"/>
      <c r="V34" s="343"/>
      <c r="W34" s="343"/>
      <c r="X34" s="343"/>
      <c r="Y34" s="343"/>
      <c r="Z34" s="343"/>
      <c r="AA34" s="344"/>
      <c r="AB34" s="343"/>
      <c r="AC34" s="344"/>
      <c r="AD34" s="345"/>
      <c r="AE34" s="344"/>
      <c r="AF34" s="344"/>
      <c r="AG34" s="344"/>
      <c r="AH34" s="344"/>
      <c r="AI34" s="341"/>
      <c r="AJ34" s="342"/>
    </row>
    <row r="35" spans="1:28" s="116" customFormat="1" ht="12" customHeight="1">
      <c r="A35" s="347" t="s">
        <v>437</v>
      </c>
      <c r="B35" s="114"/>
      <c r="C35" s="115"/>
      <c r="D35" s="115"/>
      <c r="E35" s="115"/>
      <c r="F35" s="115"/>
      <c r="G35" s="115"/>
      <c r="H35" s="115"/>
      <c r="I35" s="115"/>
      <c r="J35" s="348" t="s">
        <v>438</v>
      </c>
      <c r="S35" s="347" t="s">
        <v>437</v>
      </c>
      <c r="T35" s="119"/>
      <c r="AB35" s="348" t="s">
        <v>438</v>
      </c>
    </row>
    <row r="36" spans="1:28" s="116" customFormat="1" ht="12" customHeight="1">
      <c r="A36" s="8" t="s">
        <v>409</v>
      </c>
      <c r="B36" s="114"/>
      <c r="C36" s="115"/>
      <c r="D36" s="349"/>
      <c r="E36" s="349"/>
      <c r="F36" s="349"/>
      <c r="G36" s="349"/>
      <c r="H36" s="349"/>
      <c r="I36" s="349"/>
      <c r="J36" s="9" t="s">
        <v>152</v>
      </c>
      <c r="K36" s="117"/>
      <c r="L36" s="117"/>
      <c r="M36" s="117"/>
      <c r="N36" s="117"/>
      <c r="O36" s="117"/>
      <c r="P36" s="117"/>
      <c r="S36" s="8" t="s">
        <v>409</v>
      </c>
      <c r="T36" s="119"/>
      <c r="AB36" s="9" t="s">
        <v>152</v>
      </c>
    </row>
    <row r="37" spans="1:36" s="116" customFormat="1" ht="12.75" customHeight="1">
      <c r="A37" s="113"/>
      <c r="B37" s="114"/>
      <c r="C37" s="115"/>
      <c r="D37" s="115"/>
      <c r="E37" s="115"/>
      <c r="F37" s="115"/>
      <c r="G37" s="115"/>
      <c r="H37" s="115"/>
      <c r="I37" s="115"/>
      <c r="R37" s="348"/>
      <c r="S37" s="118"/>
      <c r="T37" s="119"/>
      <c r="AJ37" s="348"/>
    </row>
    <row r="38" ht="14.25" customHeight="1"/>
    <row r="39" ht="12" customHeight="1"/>
    <row r="40" ht="12" customHeight="1"/>
    <row r="42" ht="12.75" customHeight="1"/>
    <row r="43" ht="12.75" customHeight="1"/>
    <row r="44" spans="22:26" ht="12.75" customHeight="1">
      <c r="V44" s="116"/>
      <c r="W44" s="116"/>
      <c r="X44" s="116"/>
      <c r="Y44" s="116"/>
      <c r="Z44" s="116"/>
    </row>
    <row r="45" ht="13.5" customHeight="1"/>
  </sheetData>
  <sheetProtection/>
  <mergeCells count="11">
    <mergeCell ref="AI24:AI25"/>
    <mergeCell ref="Q24:Q25"/>
    <mergeCell ref="C6:I6"/>
    <mergeCell ref="A3:I3"/>
    <mergeCell ref="U6:AA6"/>
    <mergeCell ref="A6:B9"/>
    <mergeCell ref="AI6:AJ9"/>
    <mergeCell ref="S6:T9"/>
    <mergeCell ref="AB6:AH6"/>
    <mergeCell ref="Q6:R9"/>
    <mergeCell ref="S3:AA3"/>
  </mergeCells>
  <printOptions/>
  <pageMargins left="0.984251968503937" right="0.984251968503937" top="0.5905511811023623" bottom="0.5905511811023623" header="0" footer="0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G48"/>
  <sheetViews>
    <sheetView zoomScaleSheetLayoutView="90" workbookViewId="0" topLeftCell="A1">
      <selection activeCell="AA4" sqref="AA4"/>
    </sheetView>
  </sheetViews>
  <sheetFormatPr defaultColWidth="7.99609375" defaultRowHeight="13.5"/>
  <cols>
    <col min="1" max="1" width="9.3359375" style="61" customWidth="1"/>
    <col min="2" max="2" width="8.21484375" style="61" customWidth="1"/>
    <col min="3" max="7" width="8.21484375" style="60" customWidth="1"/>
    <col min="8" max="9" width="10.4453125" style="61" hidden="1" customWidth="1"/>
    <col min="10" max="10" width="7.4453125" style="61" hidden="1" customWidth="1"/>
    <col min="11" max="11" width="10.6640625" style="60" hidden="1" customWidth="1"/>
    <col min="12" max="12" width="7.4453125" style="60" hidden="1" customWidth="1"/>
    <col min="13" max="13" width="10.77734375" style="60" hidden="1" customWidth="1"/>
    <col min="14" max="14" width="7.4453125" style="60" hidden="1" customWidth="1"/>
    <col min="15" max="15" width="10.77734375" style="60" hidden="1" customWidth="1"/>
    <col min="16" max="16" width="6.6640625" style="65" hidden="1" customWidth="1"/>
    <col min="17" max="17" width="7.4453125" style="60" hidden="1" customWidth="1"/>
    <col min="18" max="18" width="10.6640625" style="60" hidden="1" customWidth="1"/>
    <col min="19" max="19" width="7.4453125" style="60" hidden="1" customWidth="1"/>
    <col min="20" max="20" width="10.6640625" style="60" hidden="1" customWidth="1"/>
    <col min="21" max="21" width="7.4453125" style="60" hidden="1" customWidth="1"/>
    <col min="22" max="22" width="10.77734375" style="60" hidden="1" customWidth="1"/>
    <col min="23" max="24" width="10.4453125" style="61" hidden="1" customWidth="1"/>
    <col min="25" max="25" width="8.21484375" style="61" customWidth="1"/>
    <col min="26" max="26" width="8.21484375" style="60" customWidth="1"/>
    <col min="27" max="27" width="8.21484375" style="61" customWidth="1"/>
    <col min="28" max="32" width="8.21484375" style="60" customWidth="1"/>
    <col min="33" max="33" width="10.4453125" style="61" customWidth="1"/>
    <col min="34" max="35" width="0.44140625" style="60" customWidth="1"/>
    <col min="36" max="16384" width="7.99609375" style="60" customWidth="1"/>
  </cols>
  <sheetData>
    <row r="1" spans="1:33" s="1053" customFormat="1" ht="12.75" customHeight="1">
      <c r="A1" s="732" t="s">
        <v>410</v>
      </c>
      <c r="B1" s="1052"/>
      <c r="H1" s="1054" t="s">
        <v>40</v>
      </c>
      <c r="I1" s="732" t="s">
        <v>543</v>
      </c>
      <c r="J1" s="1052"/>
      <c r="P1" s="1055"/>
      <c r="W1" s="1054" t="s">
        <v>40</v>
      </c>
      <c r="X1" s="732" t="s">
        <v>543</v>
      </c>
      <c r="Y1" s="1052"/>
      <c r="AA1" s="1052"/>
      <c r="AG1" s="1054" t="s">
        <v>40</v>
      </c>
    </row>
    <row r="2" spans="1:33" s="36" customFormat="1" ht="12.75" customHeight="1">
      <c r="A2" s="1"/>
      <c r="B2" s="54"/>
      <c r="H2" s="290"/>
      <c r="I2" s="1"/>
      <c r="J2" s="54"/>
      <c r="P2" s="35"/>
      <c r="W2" s="290"/>
      <c r="X2" s="1"/>
      <c r="Y2" s="54"/>
      <c r="AA2" s="54"/>
      <c r="AG2" s="290"/>
    </row>
    <row r="3" spans="1:33" s="214" customFormat="1" ht="21" customHeight="1">
      <c r="A3" s="1468" t="s">
        <v>931</v>
      </c>
      <c r="B3" s="1468"/>
      <c r="C3" s="1468"/>
      <c r="D3" s="1468"/>
      <c r="E3" s="1468"/>
      <c r="F3" s="1468"/>
      <c r="G3" s="1468"/>
      <c r="H3" s="1468"/>
      <c r="I3" s="1468"/>
      <c r="J3" s="1468"/>
      <c r="K3" s="1468"/>
      <c r="L3" s="1468"/>
      <c r="M3" s="1468"/>
      <c r="N3" s="1468"/>
      <c r="O3" s="1468"/>
      <c r="P3" s="1468"/>
      <c r="Q3" s="1468"/>
      <c r="R3" s="1468"/>
      <c r="S3" s="1468"/>
      <c r="T3" s="1468"/>
      <c r="U3" s="1468"/>
      <c r="V3" s="1468"/>
      <c r="W3" s="1468"/>
      <c r="X3" s="1468"/>
      <c r="Y3" s="1468"/>
      <c r="Z3" s="1468"/>
      <c r="AA3" s="1468" t="s">
        <v>932</v>
      </c>
      <c r="AB3" s="1468"/>
      <c r="AC3" s="1468"/>
      <c r="AD3" s="1468"/>
      <c r="AE3" s="1468"/>
      <c r="AF3" s="1468"/>
      <c r="AG3" s="1468"/>
    </row>
    <row r="4" spans="1:33" s="36" customFormat="1" ht="12">
      <c r="A4" s="33"/>
      <c r="B4" s="33"/>
      <c r="C4" s="34"/>
      <c r="D4" s="34"/>
      <c r="E4" s="34"/>
      <c r="F4" s="34"/>
      <c r="G4" s="34"/>
      <c r="H4" s="33"/>
      <c r="I4" s="33"/>
      <c r="J4" s="33"/>
      <c r="K4" s="34"/>
      <c r="L4" s="34"/>
      <c r="M4" s="34"/>
      <c r="N4" s="34"/>
      <c r="O4" s="34"/>
      <c r="P4" s="35"/>
      <c r="Q4" s="34"/>
      <c r="R4" s="34"/>
      <c r="S4" s="34"/>
      <c r="T4" s="34"/>
      <c r="U4" s="34"/>
      <c r="V4" s="34"/>
      <c r="W4" s="33"/>
      <c r="X4" s="33"/>
      <c r="Y4" s="33"/>
      <c r="Z4" s="34"/>
      <c r="AA4" s="33"/>
      <c r="AB4" s="34"/>
      <c r="AC4" s="34"/>
      <c r="AD4" s="34"/>
      <c r="AE4" s="34"/>
      <c r="AF4" s="34"/>
      <c r="AG4" s="33"/>
    </row>
    <row r="5" spans="1:33" s="36" customFormat="1" ht="12.75" thickBot="1">
      <c r="A5" s="36" t="s">
        <v>67</v>
      </c>
      <c r="H5" s="290" t="s">
        <v>41</v>
      </c>
      <c r="I5" s="36" t="s">
        <v>67</v>
      </c>
      <c r="P5" s="35"/>
      <c r="W5" s="290" t="s">
        <v>41</v>
      </c>
      <c r="X5" s="36" t="s">
        <v>67</v>
      </c>
      <c r="AG5" s="290" t="s">
        <v>758</v>
      </c>
    </row>
    <row r="6" spans="1:33" s="36" customFormat="1" ht="41.25" customHeight="1">
      <c r="A6" s="1463" t="s">
        <v>360</v>
      </c>
      <c r="B6" s="1146" t="s">
        <v>745</v>
      </c>
      <c r="C6" s="651"/>
      <c r="D6" s="1469" t="s">
        <v>361</v>
      </c>
      <c r="E6" s="1470"/>
      <c r="F6" s="1465" t="s">
        <v>362</v>
      </c>
      <c r="G6" s="1466"/>
      <c r="H6" s="1464" t="s">
        <v>42</v>
      </c>
      <c r="I6" s="1463" t="s">
        <v>363</v>
      </c>
      <c r="J6" s="650" t="s">
        <v>364</v>
      </c>
      <c r="K6" s="651"/>
      <c r="L6" s="651"/>
      <c r="M6" s="651"/>
      <c r="N6" s="651"/>
      <c r="O6" s="652"/>
      <c r="P6" s="653"/>
      <c r="Q6" s="650" t="s">
        <v>365</v>
      </c>
      <c r="R6" s="651"/>
      <c r="S6" s="651"/>
      <c r="T6" s="651"/>
      <c r="U6" s="651"/>
      <c r="V6" s="652"/>
      <c r="W6" s="1464" t="s">
        <v>42</v>
      </c>
      <c r="X6" s="1463" t="s">
        <v>366</v>
      </c>
      <c r="Y6" s="654" t="s">
        <v>367</v>
      </c>
      <c r="Z6" s="651"/>
      <c r="AA6" s="654" t="s">
        <v>368</v>
      </c>
      <c r="AB6" s="651"/>
      <c r="AC6" s="1465" t="s">
        <v>369</v>
      </c>
      <c r="AD6" s="1467"/>
      <c r="AE6" s="655" t="s">
        <v>370</v>
      </c>
      <c r="AF6" s="651"/>
      <c r="AG6" s="1464" t="s">
        <v>42</v>
      </c>
    </row>
    <row r="7" spans="1:33" s="36" customFormat="1" ht="12">
      <c r="A7" s="1179"/>
      <c r="B7" s="656" t="s">
        <v>371</v>
      </c>
      <c r="C7" s="657" t="s">
        <v>372</v>
      </c>
      <c r="D7" s="656" t="s">
        <v>371</v>
      </c>
      <c r="E7" s="656" t="s">
        <v>372</v>
      </c>
      <c r="F7" s="656" t="s">
        <v>371</v>
      </c>
      <c r="G7" s="657" t="s">
        <v>372</v>
      </c>
      <c r="H7" s="1198"/>
      <c r="I7" s="1179"/>
      <c r="J7" s="656" t="s">
        <v>371</v>
      </c>
      <c r="K7" s="657" t="s">
        <v>372</v>
      </c>
      <c r="L7" s="656" t="s">
        <v>371</v>
      </c>
      <c r="M7" s="657" t="s">
        <v>372</v>
      </c>
      <c r="N7" s="656" t="s">
        <v>371</v>
      </c>
      <c r="O7" s="656" t="s">
        <v>372</v>
      </c>
      <c r="P7" s="658"/>
      <c r="Q7" s="656" t="s">
        <v>371</v>
      </c>
      <c r="R7" s="657" t="s">
        <v>372</v>
      </c>
      <c r="S7" s="656" t="s">
        <v>371</v>
      </c>
      <c r="T7" s="657" t="s">
        <v>372</v>
      </c>
      <c r="U7" s="656" t="s">
        <v>371</v>
      </c>
      <c r="V7" s="657" t="s">
        <v>372</v>
      </c>
      <c r="W7" s="1198"/>
      <c r="X7" s="1179"/>
      <c r="Y7" s="656" t="s">
        <v>371</v>
      </c>
      <c r="Z7" s="657" t="s">
        <v>372</v>
      </c>
      <c r="AA7" s="656" t="s">
        <v>371</v>
      </c>
      <c r="AB7" s="657" t="s">
        <v>372</v>
      </c>
      <c r="AC7" s="656" t="s">
        <v>371</v>
      </c>
      <c r="AD7" s="657" t="s">
        <v>372</v>
      </c>
      <c r="AE7" s="656" t="s">
        <v>371</v>
      </c>
      <c r="AF7" s="657" t="s">
        <v>372</v>
      </c>
      <c r="AG7" s="1198"/>
    </row>
    <row r="8" spans="1:33" s="36" customFormat="1" ht="12">
      <c r="A8" s="1180"/>
      <c r="B8" s="659" t="s">
        <v>13</v>
      </c>
      <c r="C8" s="660" t="s">
        <v>746</v>
      </c>
      <c r="D8" s="659" t="s">
        <v>13</v>
      </c>
      <c r="E8" s="660" t="s">
        <v>746</v>
      </c>
      <c r="F8" s="659" t="s">
        <v>13</v>
      </c>
      <c r="G8" s="660" t="s">
        <v>746</v>
      </c>
      <c r="H8" s="1200"/>
      <c r="I8" s="1180"/>
      <c r="J8" s="659" t="s">
        <v>13</v>
      </c>
      <c r="K8" s="660" t="s">
        <v>16</v>
      </c>
      <c r="L8" s="659" t="s">
        <v>13</v>
      </c>
      <c r="M8" s="660" t="s">
        <v>16</v>
      </c>
      <c r="N8" s="659" t="s">
        <v>13</v>
      </c>
      <c r="O8" s="659" t="s">
        <v>16</v>
      </c>
      <c r="P8" s="658"/>
      <c r="Q8" s="659" t="s">
        <v>13</v>
      </c>
      <c r="R8" s="660" t="s">
        <v>16</v>
      </c>
      <c r="S8" s="659" t="s">
        <v>13</v>
      </c>
      <c r="T8" s="660" t="s">
        <v>16</v>
      </c>
      <c r="U8" s="659" t="s">
        <v>13</v>
      </c>
      <c r="V8" s="659" t="s">
        <v>16</v>
      </c>
      <c r="W8" s="1200"/>
      <c r="X8" s="1180"/>
      <c r="Y8" s="659" t="s">
        <v>13</v>
      </c>
      <c r="Z8" s="660" t="s">
        <v>746</v>
      </c>
      <c r="AA8" s="659" t="s">
        <v>13</v>
      </c>
      <c r="AB8" s="660" t="s">
        <v>746</v>
      </c>
      <c r="AC8" s="659" t="s">
        <v>13</v>
      </c>
      <c r="AD8" s="660" t="s">
        <v>746</v>
      </c>
      <c r="AE8" s="659" t="s">
        <v>13</v>
      </c>
      <c r="AF8" s="660" t="s">
        <v>746</v>
      </c>
      <c r="AG8" s="1200"/>
    </row>
    <row r="9" spans="1:33" s="36" customFormat="1" ht="21" customHeight="1">
      <c r="A9" s="661">
        <v>2016</v>
      </c>
      <c r="B9" s="662">
        <v>191</v>
      </c>
      <c r="C9" s="663">
        <v>17152</v>
      </c>
      <c r="D9" s="662">
        <v>85</v>
      </c>
      <c r="E9" s="663">
        <v>10944</v>
      </c>
      <c r="F9" s="662">
        <v>43</v>
      </c>
      <c r="G9" s="664">
        <v>3256.4</v>
      </c>
      <c r="H9" s="665"/>
      <c r="I9" s="666"/>
      <c r="J9" s="662"/>
      <c r="K9" s="663"/>
      <c r="L9" s="662"/>
      <c r="M9" s="663"/>
      <c r="N9" s="662"/>
      <c r="O9" s="662"/>
      <c r="P9" s="662"/>
      <c r="Q9" s="662"/>
      <c r="R9" s="663"/>
      <c r="S9" s="667"/>
      <c r="T9" s="667"/>
      <c r="U9" s="667"/>
      <c r="V9" s="667"/>
      <c r="W9" s="668"/>
      <c r="X9" s="669"/>
      <c r="Y9" s="662">
        <v>0</v>
      </c>
      <c r="Z9" s="663">
        <v>0</v>
      </c>
      <c r="AA9" s="662">
        <v>21</v>
      </c>
      <c r="AB9" s="663">
        <v>929</v>
      </c>
      <c r="AC9" s="662">
        <v>42</v>
      </c>
      <c r="AD9" s="663">
        <v>2022.6</v>
      </c>
      <c r="AE9" s="670">
        <v>0</v>
      </c>
      <c r="AF9" s="670">
        <v>0</v>
      </c>
      <c r="AG9" s="671">
        <v>2016</v>
      </c>
    </row>
    <row r="10" spans="1:33" s="36" customFormat="1" ht="21" customHeight="1">
      <c r="A10" s="661">
        <v>2017</v>
      </c>
      <c r="B10" s="662">
        <v>191</v>
      </c>
      <c r="C10" s="663">
        <v>17152</v>
      </c>
      <c r="D10" s="662">
        <v>85</v>
      </c>
      <c r="E10" s="663">
        <v>10944</v>
      </c>
      <c r="F10" s="662">
        <v>43</v>
      </c>
      <c r="G10" s="664">
        <v>3256.4</v>
      </c>
      <c r="H10" s="665"/>
      <c r="I10" s="666"/>
      <c r="J10" s="662"/>
      <c r="K10" s="663"/>
      <c r="L10" s="662"/>
      <c r="M10" s="663"/>
      <c r="N10" s="662"/>
      <c r="O10" s="662"/>
      <c r="P10" s="662"/>
      <c r="Q10" s="662"/>
      <c r="R10" s="663"/>
      <c r="S10" s="667"/>
      <c r="T10" s="667"/>
      <c r="U10" s="667"/>
      <c r="V10" s="667"/>
      <c r="W10" s="668"/>
      <c r="X10" s="669"/>
      <c r="Y10" s="662">
        <v>0</v>
      </c>
      <c r="Z10" s="663">
        <v>0</v>
      </c>
      <c r="AA10" s="662">
        <v>21</v>
      </c>
      <c r="AB10" s="663">
        <v>929</v>
      </c>
      <c r="AC10" s="662">
        <v>42</v>
      </c>
      <c r="AD10" s="663">
        <v>2022.6</v>
      </c>
      <c r="AE10" s="670">
        <v>0</v>
      </c>
      <c r="AF10" s="670">
        <v>0</v>
      </c>
      <c r="AG10" s="671">
        <v>2017</v>
      </c>
    </row>
    <row r="11" spans="1:33" s="36" customFormat="1" ht="21" customHeight="1">
      <c r="A11" s="661">
        <v>2018</v>
      </c>
      <c r="B11" s="662">
        <v>191</v>
      </c>
      <c r="C11" s="663">
        <v>17152</v>
      </c>
      <c r="D11" s="662">
        <v>85</v>
      </c>
      <c r="E11" s="663">
        <v>10944</v>
      </c>
      <c r="F11" s="662">
        <v>43</v>
      </c>
      <c r="G11" s="664">
        <v>3256.4</v>
      </c>
      <c r="H11" s="665"/>
      <c r="I11" s="666"/>
      <c r="J11" s="662"/>
      <c r="K11" s="663"/>
      <c r="L11" s="662"/>
      <c r="M11" s="663"/>
      <c r="N11" s="662"/>
      <c r="O11" s="662"/>
      <c r="P11" s="662"/>
      <c r="Q11" s="662"/>
      <c r="R11" s="663"/>
      <c r="S11" s="667"/>
      <c r="T11" s="667"/>
      <c r="U11" s="667"/>
      <c r="V11" s="667"/>
      <c r="W11" s="668"/>
      <c r="X11" s="669"/>
      <c r="Y11" s="662">
        <v>0</v>
      </c>
      <c r="Z11" s="663">
        <v>0</v>
      </c>
      <c r="AA11" s="662">
        <v>21</v>
      </c>
      <c r="AB11" s="663">
        <v>929</v>
      </c>
      <c r="AC11" s="662">
        <v>42</v>
      </c>
      <c r="AD11" s="663">
        <v>2022.6</v>
      </c>
      <c r="AE11" s="670">
        <v>0</v>
      </c>
      <c r="AF11" s="670">
        <v>0</v>
      </c>
      <c r="AG11" s="671">
        <v>2018</v>
      </c>
    </row>
    <row r="12" spans="1:33" s="36" customFormat="1" ht="21" customHeight="1">
      <c r="A12" s="661">
        <v>2019</v>
      </c>
      <c r="B12" s="662">
        <v>191</v>
      </c>
      <c r="C12" s="663">
        <v>17152</v>
      </c>
      <c r="D12" s="662">
        <v>85</v>
      </c>
      <c r="E12" s="663">
        <v>10944</v>
      </c>
      <c r="F12" s="662">
        <v>43</v>
      </c>
      <c r="G12" s="664">
        <v>3256.4</v>
      </c>
      <c r="H12" s="665"/>
      <c r="I12" s="666"/>
      <c r="J12" s="662"/>
      <c r="K12" s="663"/>
      <c r="L12" s="662"/>
      <c r="M12" s="663"/>
      <c r="N12" s="662"/>
      <c r="O12" s="662"/>
      <c r="P12" s="662"/>
      <c r="Q12" s="662"/>
      <c r="R12" s="663"/>
      <c r="S12" s="667"/>
      <c r="T12" s="667"/>
      <c r="U12" s="667"/>
      <c r="V12" s="667"/>
      <c r="W12" s="668"/>
      <c r="X12" s="669"/>
      <c r="Y12" s="662">
        <v>0</v>
      </c>
      <c r="Z12" s="663">
        <v>0</v>
      </c>
      <c r="AA12" s="662">
        <v>21</v>
      </c>
      <c r="AB12" s="663">
        <v>929</v>
      </c>
      <c r="AC12" s="662">
        <v>42</v>
      </c>
      <c r="AD12" s="663">
        <v>2022.6</v>
      </c>
      <c r="AE12" s="670">
        <v>0</v>
      </c>
      <c r="AF12" s="670">
        <v>0</v>
      </c>
      <c r="AG12" s="671">
        <v>2019</v>
      </c>
    </row>
    <row r="13" spans="1:33" s="361" customFormat="1" ht="21" customHeight="1">
      <c r="A13" s="672">
        <v>2020</v>
      </c>
      <c r="B13" s="673">
        <f>SUM(D13,F13,Y13,AA13,AC13)</f>
        <v>188</v>
      </c>
      <c r="C13" s="674">
        <f>SUM(E13,G13,Z13,AB13,AD13)</f>
        <v>17016.7</v>
      </c>
      <c r="D13" s="673">
        <v>83</v>
      </c>
      <c r="E13" s="674">
        <v>11072.1</v>
      </c>
      <c r="F13" s="673">
        <v>51</v>
      </c>
      <c r="G13" s="1131">
        <v>3642.3</v>
      </c>
      <c r="H13" s="675"/>
      <c r="I13" s="676"/>
      <c r="J13" s="673"/>
      <c r="K13" s="674"/>
      <c r="L13" s="673"/>
      <c r="M13" s="674"/>
      <c r="N13" s="673"/>
      <c r="O13" s="673"/>
      <c r="P13" s="673"/>
      <c r="Q13" s="673"/>
      <c r="R13" s="674"/>
      <c r="S13" s="677"/>
      <c r="T13" s="677"/>
      <c r="U13" s="677"/>
      <c r="V13" s="677"/>
      <c r="W13" s="678"/>
      <c r="X13" s="679"/>
      <c r="Y13" s="673">
        <v>0</v>
      </c>
      <c r="Z13" s="674">
        <v>0</v>
      </c>
      <c r="AA13" s="673">
        <v>21</v>
      </c>
      <c r="AB13" s="674">
        <v>946.4</v>
      </c>
      <c r="AC13" s="673">
        <v>33</v>
      </c>
      <c r="AD13" s="674">
        <v>1355.9</v>
      </c>
      <c r="AE13" s="680">
        <v>0</v>
      </c>
      <c r="AF13" s="680">
        <v>0</v>
      </c>
      <c r="AG13" s="681">
        <v>2020</v>
      </c>
    </row>
    <row r="14" spans="1:33" s="36" customFormat="1" ht="21.75" customHeight="1" hidden="1">
      <c r="A14" s="40"/>
      <c r="B14" s="37"/>
      <c r="C14" s="38"/>
      <c r="D14" s="37"/>
      <c r="E14" s="38"/>
      <c r="F14" s="37"/>
      <c r="G14" s="38"/>
      <c r="H14" s="41"/>
      <c r="I14" s="42"/>
      <c r="J14" s="37"/>
      <c r="K14" s="37"/>
      <c r="L14" s="37"/>
      <c r="M14" s="37"/>
      <c r="N14" s="37"/>
      <c r="O14" s="37"/>
      <c r="P14" s="43"/>
      <c r="Q14" s="37"/>
      <c r="R14" s="37"/>
      <c r="S14" s="37"/>
      <c r="T14" s="38"/>
      <c r="U14" s="44"/>
      <c r="V14" s="44"/>
      <c r="W14" s="41"/>
      <c r="X14" s="42"/>
      <c r="Y14" s="358">
        <v>0</v>
      </c>
      <c r="Z14" s="359">
        <v>0</v>
      </c>
      <c r="AA14" s="37"/>
      <c r="AB14" s="37"/>
      <c r="AC14" s="37"/>
      <c r="AD14" s="37"/>
      <c r="AE14" s="37"/>
      <c r="AF14" s="38"/>
      <c r="AG14" s="45"/>
    </row>
    <row r="15" spans="1:33" s="36" customFormat="1" ht="3" customHeight="1" thickBot="1">
      <c r="A15" s="291"/>
      <c r="B15" s="292"/>
      <c r="C15" s="293"/>
      <c r="D15" s="294"/>
      <c r="E15" s="295"/>
      <c r="F15" s="296"/>
      <c r="G15" s="294"/>
      <c r="H15" s="297"/>
      <c r="I15" s="298"/>
      <c r="J15" s="299"/>
      <c r="K15" s="294"/>
      <c r="L15" s="300"/>
      <c r="M15" s="301" t="e">
        <f>T15+#REF!</f>
        <v>#REF!</v>
      </c>
      <c r="N15" s="302"/>
      <c r="O15" s="294"/>
      <c r="P15" s="303"/>
      <c r="Q15" s="292"/>
      <c r="R15" s="294"/>
      <c r="S15" s="292"/>
      <c r="T15" s="304"/>
      <c r="U15" s="294"/>
      <c r="V15" s="304"/>
      <c r="W15" s="297"/>
      <c r="X15" s="298"/>
      <c r="Y15" s="404">
        <v>0</v>
      </c>
      <c r="Z15" s="405">
        <v>0</v>
      </c>
      <c r="AA15" s="299"/>
      <c r="AB15" s="294"/>
      <c r="AC15" s="301"/>
      <c r="AD15" s="305"/>
      <c r="AE15" s="292"/>
      <c r="AF15" s="304"/>
      <c r="AG15" s="297"/>
    </row>
    <row r="16" spans="1:32" s="36" customFormat="1" ht="3" customHeight="1">
      <c r="A16" s="46"/>
      <c r="B16" s="47"/>
      <c r="C16" s="48"/>
      <c r="E16" s="49"/>
      <c r="F16" s="50"/>
      <c r="J16" s="51"/>
      <c r="L16" s="52"/>
      <c r="M16" s="39" t="e">
        <f>T16+#REF!</f>
        <v>#REF!</v>
      </c>
      <c r="N16" s="46"/>
      <c r="P16" s="35"/>
      <c r="Q16" s="47"/>
      <c r="S16" s="47"/>
      <c r="T16" s="53"/>
      <c r="V16" s="53"/>
      <c r="Y16" s="51"/>
      <c r="AA16" s="51"/>
      <c r="AC16" s="47"/>
      <c r="AE16" s="47"/>
      <c r="AF16" s="53"/>
    </row>
    <row r="17" spans="1:33" s="36" customFormat="1" ht="12.75" customHeight="1">
      <c r="A17" s="54" t="s">
        <v>209</v>
      </c>
      <c r="B17" s="55"/>
      <c r="C17" s="48"/>
      <c r="F17" s="56"/>
      <c r="G17" s="56"/>
      <c r="H17" s="54"/>
      <c r="I17" s="54"/>
      <c r="J17" s="57"/>
      <c r="L17" s="52"/>
      <c r="P17" s="35"/>
      <c r="Q17" s="47"/>
      <c r="S17" s="47"/>
      <c r="W17" s="54"/>
      <c r="X17" s="54"/>
      <c r="Y17" s="57"/>
      <c r="AA17" s="58" t="s">
        <v>213</v>
      </c>
      <c r="AC17" s="47"/>
      <c r="AE17" s="47"/>
      <c r="AG17" s="54"/>
    </row>
    <row r="18" spans="3:31" ht="13.5" customHeight="1">
      <c r="C18" s="59"/>
      <c r="J18" s="62"/>
      <c r="L18" s="63"/>
      <c r="Q18" s="64"/>
      <c r="S18" s="64"/>
      <c r="Y18" s="62"/>
      <c r="AA18" s="62"/>
      <c r="AC18" s="64"/>
      <c r="AE18" s="64"/>
    </row>
    <row r="19" spans="3:31" ht="9.75" customHeight="1">
      <c r="C19" s="59"/>
      <c r="J19" s="62"/>
      <c r="L19" s="63"/>
      <c r="Q19" s="64"/>
      <c r="S19" s="64"/>
      <c r="Y19" s="62"/>
      <c r="AA19" s="62"/>
      <c r="AC19" s="64"/>
      <c r="AE19" s="64"/>
    </row>
    <row r="20" spans="3:31" ht="15.75">
      <c r="C20" s="59"/>
      <c r="J20" s="62"/>
      <c r="L20" s="63"/>
      <c r="Q20" s="64"/>
      <c r="S20" s="64"/>
      <c r="Y20" s="62"/>
      <c r="AA20" s="62"/>
      <c r="AC20" s="64"/>
      <c r="AE20" s="64"/>
    </row>
    <row r="21" spans="3:31" ht="15.75">
      <c r="C21" s="59"/>
      <c r="J21" s="62"/>
      <c r="L21" s="63"/>
      <c r="Q21" s="64"/>
      <c r="S21" s="64"/>
      <c r="Y21" s="62"/>
      <c r="AA21" s="62"/>
      <c r="AC21" s="64"/>
      <c r="AE21" s="64"/>
    </row>
    <row r="22" spans="10:31" ht="15.75">
      <c r="J22" s="62"/>
      <c r="L22" s="63"/>
      <c r="Q22" s="64"/>
      <c r="S22" s="64"/>
      <c r="Y22" s="62"/>
      <c r="AA22" s="62"/>
      <c r="AC22" s="64"/>
      <c r="AE22" s="64"/>
    </row>
    <row r="23" spans="10:31" ht="15.75">
      <c r="J23" s="62"/>
      <c r="L23" s="63"/>
      <c r="Q23" s="64"/>
      <c r="S23" s="64"/>
      <c r="Y23" s="62"/>
      <c r="AA23" s="62"/>
      <c r="AC23" s="64"/>
      <c r="AE23" s="64"/>
    </row>
    <row r="24" spans="10:31" ht="15.75">
      <c r="J24" s="62"/>
      <c r="L24" s="63"/>
      <c r="Q24" s="64"/>
      <c r="S24" s="64"/>
      <c r="Y24" s="62"/>
      <c r="AA24" s="62"/>
      <c r="AC24" s="64"/>
      <c r="AE24" s="64"/>
    </row>
    <row r="25" spans="10:31" ht="15.75">
      <c r="J25" s="62"/>
      <c r="L25" s="63"/>
      <c r="Q25" s="64"/>
      <c r="S25" s="64"/>
      <c r="Y25" s="62"/>
      <c r="AA25" s="62"/>
      <c r="AC25" s="64"/>
      <c r="AE25" s="64"/>
    </row>
    <row r="26" spans="10:31" ht="15.75">
      <c r="J26" s="62"/>
      <c r="L26" s="63"/>
      <c r="Q26" s="64"/>
      <c r="S26" s="64"/>
      <c r="Y26" s="62"/>
      <c r="AA26" s="62"/>
      <c r="AC26" s="64"/>
      <c r="AE26" s="64"/>
    </row>
    <row r="27" spans="10:31" ht="15.75">
      <c r="J27" s="62"/>
      <c r="L27" s="63"/>
      <c r="Q27" s="64"/>
      <c r="S27" s="64"/>
      <c r="Y27" s="62"/>
      <c r="AA27" s="62"/>
      <c r="AC27" s="64"/>
      <c r="AE27" s="64"/>
    </row>
    <row r="28" spans="10:31" ht="15.75">
      <c r="J28" s="62"/>
      <c r="L28" s="63"/>
      <c r="Q28" s="64"/>
      <c r="S28" s="64"/>
      <c r="Y28" s="62"/>
      <c r="AA28" s="62"/>
      <c r="AC28" s="64"/>
      <c r="AE28" s="64"/>
    </row>
    <row r="29" spans="10:31" ht="15.75">
      <c r="J29" s="62"/>
      <c r="L29" s="63"/>
      <c r="Q29" s="64"/>
      <c r="S29" s="64"/>
      <c r="Y29" s="62"/>
      <c r="AA29" s="62"/>
      <c r="AC29" s="64"/>
      <c r="AE29" s="64"/>
    </row>
    <row r="30" spans="10:31" ht="15.75">
      <c r="J30" s="62"/>
      <c r="L30" s="63"/>
      <c r="Q30" s="64"/>
      <c r="S30" s="64"/>
      <c r="Y30" s="62"/>
      <c r="AA30" s="62"/>
      <c r="AC30" s="64"/>
      <c r="AE30" s="64"/>
    </row>
    <row r="31" spans="1:33" ht="15.75">
      <c r="A31" s="60"/>
      <c r="B31" s="60"/>
      <c r="H31" s="60"/>
      <c r="I31" s="60"/>
      <c r="J31" s="62"/>
      <c r="L31" s="63"/>
      <c r="Q31" s="64"/>
      <c r="Y31" s="62"/>
      <c r="AA31" s="62"/>
      <c r="AC31" s="64"/>
      <c r="AG31" s="60"/>
    </row>
    <row r="32" spans="1:33" ht="15.75">
      <c r="A32" s="60"/>
      <c r="B32" s="60"/>
      <c r="H32" s="60"/>
      <c r="I32" s="60"/>
      <c r="J32" s="62"/>
      <c r="L32" s="63"/>
      <c r="Q32" s="64"/>
      <c r="Y32" s="62"/>
      <c r="AA32" s="62"/>
      <c r="AC32" s="64"/>
      <c r="AG32" s="60"/>
    </row>
    <row r="33" spans="1:33" ht="15.75">
      <c r="A33" s="60"/>
      <c r="B33" s="60"/>
      <c r="H33" s="60"/>
      <c r="I33" s="60"/>
      <c r="J33" s="62"/>
      <c r="L33" s="63"/>
      <c r="Q33" s="64"/>
      <c r="Y33" s="62"/>
      <c r="AA33" s="62"/>
      <c r="AC33" s="64"/>
      <c r="AG33" s="60"/>
    </row>
    <row r="34" spans="1:33" ht="15.75">
      <c r="A34" s="60"/>
      <c r="B34" s="60"/>
      <c r="H34" s="60"/>
      <c r="I34" s="60"/>
      <c r="J34" s="62"/>
      <c r="L34" s="63"/>
      <c r="Q34" s="64"/>
      <c r="Y34" s="62"/>
      <c r="AA34" s="62"/>
      <c r="AC34" s="64"/>
      <c r="AG34" s="60"/>
    </row>
    <row r="35" spans="1:33" ht="15.75">
      <c r="A35" s="60"/>
      <c r="B35" s="60"/>
      <c r="H35" s="60"/>
      <c r="I35" s="60"/>
      <c r="L35" s="63"/>
      <c r="Q35" s="64"/>
      <c r="AC35" s="64"/>
      <c r="AG35" s="60"/>
    </row>
    <row r="36" spans="1:33" ht="15.75">
      <c r="A36" s="60"/>
      <c r="B36" s="60"/>
      <c r="H36" s="60"/>
      <c r="I36" s="60"/>
      <c r="L36" s="63"/>
      <c r="Q36" s="64"/>
      <c r="AC36" s="64"/>
      <c r="AG36" s="60"/>
    </row>
    <row r="37" spans="1:33" ht="15.75">
      <c r="A37" s="60"/>
      <c r="B37" s="60"/>
      <c r="H37" s="60"/>
      <c r="I37" s="60"/>
      <c r="L37" s="63"/>
      <c r="Q37" s="64"/>
      <c r="AC37" s="64"/>
      <c r="AG37" s="60"/>
    </row>
    <row r="38" spans="1:33" ht="15.75">
      <c r="A38" s="60"/>
      <c r="B38" s="60"/>
      <c r="H38" s="60"/>
      <c r="I38" s="60"/>
      <c r="L38" s="63"/>
      <c r="Q38" s="64"/>
      <c r="AC38" s="64"/>
      <c r="AG38" s="60"/>
    </row>
    <row r="39" spans="1:33" ht="15.75">
      <c r="A39" s="60"/>
      <c r="B39" s="60"/>
      <c r="H39" s="60"/>
      <c r="I39" s="60"/>
      <c r="L39" s="63"/>
      <c r="Q39" s="64"/>
      <c r="AC39" s="64"/>
      <c r="AG39" s="60"/>
    </row>
    <row r="40" spans="1:33" ht="15.75">
      <c r="A40" s="60"/>
      <c r="B40" s="60"/>
      <c r="H40" s="60"/>
      <c r="I40" s="60"/>
      <c r="L40" s="63"/>
      <c r="Q40" s="64"/>
      <c r="AC40" s="64"/>
      <c r="AG40" s="60"/>
    </row>
    <row r="41" spans="1:33" ht="15.75">
      <c r="A41" s="60"/>
      <c r="B41" s="60"/>
      <c r="H41" s="60"/>
      <c r="I41" s="60"/>
      <c r="L41" s="63"/>
      <c r="Q41" s="64"/>
      <c r="AC41" s="64"/>
      <c r="AG41" s="60"/>
    </row>
    <row r="42" spans="1:33" ht="15.75">
      <c r="A42" s="60"/>
      <c r="B42" s="60"/>
      <c r="H42" s="60"/>
      <c r="I42" s="60"/>
      <c r="L42" s="63"/>
      <c r="AG42" s="60"/>
    </row>
    <row r="43" spans="1:33" ht="15.75">
      <c r="A43" s="60"/>
      <c r="B43" s="60"/>
      <c r="H43" s="60"/>
      <c r="I43" s="60"/>
      <c r="L43" s="63"/>
      <c r="AG43" s="60"/>
    </row>
    <row r="44" spans="1:33" ht="15.75">
      <c r="A44" s="60"/>
      <c r="B44" s="60"/>
      <c r="H44" s="60"/>
      <c r="I44" s="60"/>
      <c r="L44" s="63"/>
      <c r="AG44" s="60"/>
    </row>
    <row r="45" spans="1:33" ht="15.75">
      <c r="A45" s="60"/>
      <c r="B45" s="60"/>
      <c r="H45" s="60"/>
      <c r="I45" s="60"/>
      <c r="L45" s="63"/>
      <c r="AG45" s="60"/>
    </row>
    <row r="46" spans="1:33" ht="15.75">
      <c r="A46" s="60"/>
      <c r="B46" s="60"/>
      <c r="H46" s="60"/>
      <c r="I46" s="60"/>
      <c r="L46" s="63"/>
      <c r="AG46" s="60"/>
    </row>
    <row r="47" spans="1:33" ht="15.75">
      <c r="A47" s="60"/>
      <c r="B47" s="60"/>
      <c r="H47" s="60"/>
      <c r="I47" s="60"/>
      <c r="J47" s="60"/>
      <c r="L47" s="63"/>
      <c r="P47" s="60"/>
      <c r="W47" s="60"/>
      <c r="X47" s="60"/>
      <c r="Y47" s="60"/>
      <c r="AA47" s="60"/>
      <c r="AG47" s="60"/>
    </row>
    <row r="48" spans="1:33" ht="15.75">
      <c r="A48" s="60"/>
      <c r="B48" s="60"/>
      <c r="H48" s="60"/>
      <c r="I48" s="60"/>
      <c r="J48" s="60"/>
      <c r="L48" s="63"/>
      <c r="P48" s="60"/>
      <c r="W48" s="60"/>
      <c r="X48" s="60"/>
      <c r="Y48" s="60"/>
      <c r="AA48" s="60"/>
      <c r="AG48" s="60"/>
    </row>
  </sheetData>
  <sheetProtection/>
  <mergeCells count="11">
    <mergeCell ref="AA3:AG3"/>
    <mergeCell ref="A3:Z3"/>
    <mergeCell ref="X6:X8"/>
    <mergeCell ref="AG6:AG8"/>
    <mergeCell ref="D6:E6"/>
    <mergeCell ref="A6:A8"/>
    <mergeCell ref="H6:H8"/>
    <mergeCell ref="I6:I8"/>
    <mergeCell ref="W6:W8"/>
    <mergeCell ref="F6:G6"/>
    <mergeCell ref="AC6:AD6"/>
  </mergeCells>
  <printOptions/>
  <pageMargins left="0.984251968503937" right="0.984251968503937" top="0.5905511811023623" bottom="0.5905511811023623" header="0" footer="0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IU35"/>
  <sheetViews>
    <sheetView zoomScaleSheetLayoutView="90" workbookViewId="0" topLeftCell="A1">
      <selection activeCell="L30" sqref="L30"/>
    </sheetView>
  </sheetViews>
  <sheetFormatPr defaultColWidth="7.99609375" defaultRowHeight="13.5"/>
  <cols>
    <col min="1" max="1" width="8.3359375" style="316" customWidth="1"/>
    <col min="2" max="2" width="8.3359375" style="317" customWidth="1"/>
    <col min="3" max="3" width="8.3359375" style="318" customWidth="1"/>
    <col min="4" max="4" width="8.21484375" style="318" customWidth="1"/>
    <col min="5" max="7" width="7.99609375" style="318" customWidth="1"/>
    <col min="8" max="8" width="7.88671875" style="318" customWidth="1"/>
    <col min="9" max="9" width="8.21484375" style="318" customWidth="1"/>
    <col min="10" max="10" width="7.99609375" style="318" customWidth="1"/>
    <col min="11" max="11" width="7.77734375" style="318" customWidth="1"/>
    <col min="12" max="12" width="8.3359375" style="318" customWidth="1"/>
    <col min="13" max="14" width="7.99609375" style="318" customWidth="1"/>
    <col min="15" max="15" width="8.3359375" style="318" customWidth="1"/>
    <col min="16" max="16" width="8.3359375" style="316" customWidth="1"/>
    <col min="17" max="19" width="0.3359375" style="318" customWidth="1"/>
    <col min="20" max="16384" width="7.99609375" style="318" customWidth="1"/>
  </cols>
  <sheetData>
    <row r="1" spans="1:16" s="1057" customFormat="1" ht="11.25">
      <c r="A1" s="732" t="s">
        <v>549</v>
      </c>
      <c r="B1" s="1056"/>
      <c r="P1" s="757" t="s">
        <v>0</v>
      </c>
    </row>
    <row r="2" spans="1:16" s="26" customFormat="1" ht="12">
      <c r="A2" s="25"/>
      <c r="B2" s="25"/>
      <c r="P2" s="27"/>
    </row>
    <row r="3" spans="1:16" s="218" customFormat="1" ht="22.5">
      <c r="A3" s="215" t="s">
        <v>933</v>
      </c>
      <c r="B3" s="216"/>
      <c r="C3" s="217"/>
      <c r="D3" s="217"/>
      <c r="E3" s="217"/>
      <c r="F3" s="217"/>
      <c r="G3" s="217"/>
      <c r="H3" s="217"/>
      <c r="I3" s="217" t="s">
        <v>934</v>
      </c>
      <c r="J3" s="217"/>
      <c r="K3" s="217"/>
      <c r="L3" s="217"/>
      <c r="M3" s="217"/>
      <c r="N3" s="217"/>
      <c r="O3" s="217"/>
      <c r="P3" s="215"/>
    </row>
    <row r="4" spans="1:16" s="26" customFormat="1" ht="12">
      <c r="A4" s="28"/>
      <c r="B4" s="29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28"/>
    </row>
    <row r="5" spans="1:16" s="26" customFormat="1" ht="12.75" thickBot="1">
      <c r="A5" s="286" t="s">
        <v>66</v>
      </c>
      <c r="B5" s="287"/>
      <c r="P5" s="288" t="s">
        <v>17</v>
      </c>
    </row>
    <row r="6" spans="1:16" s="31" customFormat="1" ht="12">
      <c r="A6" s="1475" t="s">
        <v>375</v>
      </c>
      <c r="B6" s="1482" t="s">
        <v>376</v>
      </c>
      <c r="C6" s="1485" t="s">
        <v>377</v>
      </c>
      <c r="D6" s="1485" t="s">
        <v>378</v>
      </c>
      <c r="E6" s="1485" t="s">
        <v>394</v>
      </c>
      <c r="F6" s="1485" t="s">
        <v>379</v>
      </c>
      <c r="G6" s="1485" t="s">
        <v>380</v>
      </c>
      <c r="H6" s="1485" t="s">
        <v>381</v>
      </c>
      <c r="I6" s="1485" t="s">
        <v>382</v>
      </c>
      <c r="J6" s="1489" t="s">
        <v>395</v>
      </c>
      <c r="K6" s="1485" t="s">
        <v>396</v>
      </c>
      <c r="L6" s="682" t="s">
        <v>383</v>
      </c>
      <c r="M6" s="682"/>
      <c r="N6" s="682"/>
      <c r="O6" s="683"/>
      <c r="P6" s="1481" t="s">
        <v>23</v>
      </c>
    </row>
    <row r="7" spans="1:16" s="31" customFormat="1" ht="12">
      <c r="A7" s="1476"/>
      <c r="B7" s="1483"/>
      <c r="C7" s="1486"/>
      <c r="D7" s="1486"/>
      <c r="E7" s="1486"/>
      <c r="F7" s="1486"/>
      <c r="G7" s="1486"/>
      <c r="H7" s="1486"/>
      <c r="I7" s="1486"/>
      <c r="J7" s="1486"/>
      <c r="K7" s="1486"/>
      <c r="L7" s="684" t="s">
        <v>374</v>
      </c>
      <c r="M7" s="685" t="s">
        <v>397</v>
      </c>
      <c r="N7" s="685" t="s">
        <v>384</v>
      </c>
      <c r="O7" s="686" t="s">
        <v>385</v>
      </c>
      <c r="P7" s="1198"/>
    </row>
    <row r="8" spans="1:16" s="31" customFormat="1" ht="13.5" customHeight="1">
      <c r="A8" s="1476"/>
      <c r="B8" s="1483" t="s">
        <v>2</v>
      </c>
      <c r="C8" s="1487" t="s">
        <v>45</v>
      </c>
      <c r="D8" s="1486" t="s">
        <v>46</v>
      </c>
      <c r="E8" s="1486" t="s">
        <v>47</v>
      </c>
      <c r="F8" s="1486" t="s">
        <v>48</v>
      </c>
      <c r="G8" s="1486" t="s">
        <v>49</v>
      </c>
      <c r="H8" s="1486" t="s">
        <v>50</v>
      </c>
      <c r="I8" s="1486" t="s">
        <v>51</v>
      </c>
      <c r="J8" s="1487" t="s">
        <v>52</v>
      </c>
      <c r="K8" s="1486" t="s">
        <v>53</v>
      </c>
      <c r="L8" s="687" t="s">
        <v>54</v>
      </c>
      <c r="M8" s="688"/>
      <c r="N8" s="688"/>
      <c r="O8" s="689"/>
      <c r="P8" s="1198"/>
    </row>
    <row r="9" spans="1:16" s="31" customFormat="1" ht="12">
      <c r="A9" s="1477"/>
      <c r="B9" s="1484"/>
      <c r="C9" s="1488"/>
      <c r="D9" s="1488"/>
      <c r="E9" s="1488"/>
      <c r="F9" s="1488"/>
      <c r="G9" s="1488"/>
      <c r="H9" s="1488"/>
      <c r="I9" s="1488"/>
      <c r="J9" s="1488"/>
      <c r="K9" s="1488"/>
      <c r="L9" s="690" t="s">
        <v>55</v>
      </c>
      <c r="M9" s="690" t="s">
        <v>56</v>
      </c>
      <c r="N9" s="690" t="s">
        <v>57</v>
      </c>
      <c r="O9" s="691" t="s">
        <v>58</v>
      </c>
      <c r="P9" s="1200"/>
    </row>
    <row r="10" spans="1:255" s="26" customFormat="1" ht="29.25" customHeight="1">
      <c r="A10" s="692">
        <v>2016</v>
      </c>
      <c r="B10" s="693">
        <v>2128</v>
      </c>
      <c r="C10" s="694">
        <v>14</v>
      </c>
      <c r="D10" s="694">
        <v>900</v>
      </c>
      <c r="E10" s="694">
        <v>155</v>
      </c>
      <c r="F10" s="694">
        <v>568</v>
      </c>
      <c r="G10" s="693" t="s">
        <v>10</v>
      </c>
      <c r="H10" s="694">
        <v>299</v>
      </c>
      <c r="I10" s="694">
        <v>32</v>
      </c>
      <c r="J10" s="693" t="s">
        <v>10</v>
      </c>
      <c r="K10" s="694">
        <v>26</v>
      </c>
      <c r="L10" s="693" t="s">
        <v>10</v>
      </c>
      <c r="M10" s="693" t="s">
        <v>10</v>
      </c>
      <c r="N10" s="693" t="s">
        <v>10</v>
      </c>
      <c r="O10" s="694">
        <v>63</v>
      </c>
      <c r="P10" s="695">
        <v>2016</v>
      </c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32"/>
      <c r="BX10" s="32"/>
      <c r="BY10" s="32"/>
      <c r="BZ10" s="32"/>
      <c r="CA10" s="32"/>
      <c r="CB10" s="32"/>
      <c r="CC10" s="32"/>
      <c r="CD10" s="32"/>
      <c r="CE10" s="32"/>
      <c r="CF10" s="32"/>
      <c r="CG10" s="32"/>
      <c r="CH10" s="32"/>
      <c r="CI10" s="32"/>
      <c r="CJ10" s="32"/>
      <c r="CK10" s="32"/>
      <c r="CL10" s="32"/>
      <c r="CM10" s="32"/>
      <c r="CN10" s="32"/>
      <c r="CO10" s="32"/>
      <c r="CP10" s="32"/>
      <c r="CQ10" s="32"/>
      <c r="CR10" s="32"/>
      <c r="CS10" s="32"/>
      <c r="CT10" s="32"/>
      <c r="CU10" s="32"/>
      <c r="CV10" s="32"/>
      <c r="CW10" s="32"/>
      <c r="CX10" s="32"/>
      <c r="CY10" s="32"/>
      <c r="CZ10" s="32"/>
      <c r="DA10" s="32"/>
      <c r="DB10" s="32"/>
      <c r="DC10" s="32"/>
      <c r="DD10" s="32"/>
      <c r="DE10" s="32"/>
      <c r="DF10" s="32"/>
      <c r="DG10" s="32"/>
      <c r="DH10" s="32"/>
      <c r="DI10" s="32"/>
      <c r="DJ10" s="32"/>
      <c r="DK10" s="32"/>
      <c r="DL10" s="32"/>
      <c r="DM10" s="32"/>
      <c r="DN10" s="32"/>
      <c r="DO10" s="32"/>
      <c r="DP10" s="32"/>
      <c r="DQ10" s="32"/>
      <c r="DR10" s="32"/>
      <c r="DS10" s="32"/>
      <c r="DT10" s="32"/>
      <c r="DU10" s="32"/>
      <c r="DV10" s="32"/>
      <c r="DW10" s="32"/>
      <c r="DX10" s="32"/>
      <c r="DY10" s="32"/>
      <c r="DZ10" s="32"/>
      <c r="EA10" s="32"/>
      <c r="EB10" s="32"/>
      <c r="EC10" s="32"/>
      <c r="ED10" s="32"/>
      <c r="EE10" s="32"/>
      <c r="EF10" s="32"/>
      <c r="EG10" s="32"/>
      <c r="EH10" s="32"/>
      <c r="EI10" s="32"/>
      <c r="EJ10" s="32"/>
      <c r="EK10" s="32"/>
      <c r="EL10" s="32"/>
      <c r="EM10" s="32"/>
      <c r="EN10" s="32"/>
      <c r="EO10" s="32"/>
      <c r="EP10" s="32"/>
      <c r="EQ10" s="32"/>
      <c r="ER10" s="32"/>
      <c r="ES10" s="32"/>
      <c r="ET10" s="32"/>
      <c r="EU10" s="32"/>
      <c r="EV10" s="32"/>
      <c r="EW10" s="32"/>
      <c r="EX10" s="32"/>
      <c r="EY10" s="32"/>
      <c r="EZ10" s="32"/>
      <c r="FA10" s="32"/>
      <c r="FB10" s="32"/>
      <c r="FC10" s="32"/>
      <c r="FD10" s="32"/>
      <c r="FE10" s="32"/>
      <c r="FF10" s="32"/>
      <c r="FG10" s="32"/>
      <c r="FH10" s="32"/>
      <c r="FI10" s="32"/>
      <c r="FJ10" s="32"/>
      <c r="FK10" s="32"/>
      <c r="FL10" s="32"/>
      <c r="FM10" s="32"/>
      <c r="FN10" s="32"/>
      <c r="FO10" s="32"/>
      <c r="FP10" s="32"/>
      <c r="FQ10" s="32"/>
      <c r="FR10" s="32"/>
      <c r="FS10" s="32"/>
      <c r="FT10" s="32"/>
      <c r="FU10" s="32"/>
      <c r="FV10" s="32"/>
      <c r="FW10" s="32"/>
      <c r="FX10" s="32"/>
      <c r="FY10" s="32"/>
      <c r="FZ10" s="32"/>
      <c r="GA10" s="32"/>
      <c r="GB10" s="32"/>
      <c r="GC10" s="32"/>
      <c r="GD10" s="32"/>
      <c r="GE10" s="32"/>
      <c r="GF10" s="32"/>
      <c r="GG10" s="32"/>
      <c r="GH10" s="32"/>
      <c r="GI10" s="32"/>
      <c r="GJ10" s="32"/>
      <c r="GK10" s="32"/>
      <c r="GL10" s="32"/>
      <c r="GM10" s="32"/>
      <c r="GN10" s="32"/>
      <c r="GO10" s="32"/>
      <c r="GP10" s="32"/>
      <c r="GQ10" s="32"/>
      <c r="GR10" s="32"/>
      <c r="GS10" s="32"/>
      <c r="GT10" s="32"/>
      <c r="GU10" s="32"/>
      <c r="GV10" s="32"/>
      <c r="GW10" s="32"/>
      <c r="GX10" s="32"/>
      <c r="GY10" s="32"/>
      <c r="GZ10" s="32"/>
      <c r="HA10" s="32"/>
      <c r="HB10" s="32"/>
      <c r="HC10" s="32"/>
      <c r="HD10" s="32"/>
      <c r="HE10" s="32"/>
      <c r="HF10" s="32"/>
      <c r="HG10" s="32"/>
      <c r="HH10" s="32"/>
      <c r="HI10" s="32"/>
      <c r="HJ10" s="32"/>
      <c r="HK10" s="32"/>
      <c r="HL10" s="32"/>
      <c r="HM10" s="32"/>
      <c r="HN10" s="32"/>
      <c r="HO10" s="32"/>
      <c r="HP10" s="32"/>
      <c r="HQ10" s="32"/>
      <c r="HR10" s="32"/>
      <c r="HS10" s="32"/>
      <c r="HT10" s="32"/>
      <c r="HU10" s="32"/>
      <c r="HV10" s="32"/>
      <c r="HW10" s="32"/>
      <c r="HX10" s="32"/>
      <c r="HY10" s="32"/>
      <c r="HZ10" s="32"/>
      <c r="IA10" s="32"/>
      <c r="IB10" s="32"/>
      <c r="IC10" s="32"/>
      <c r="ID10" s="32"/>
      <c r="IE10" s="32"/>
      <c r="IF10" s="32"/>
      <c r="IG10" s="32"/>
      <c r="IH10" s="32"/>
      <c r="II10" s="32"/>
      <c r="IJ10" s="32"/>
      <c r="IK10" s="32"/>
      <c r="IL10" s="32"/>
      <c r="IM10" s="32"/>
      <c r="IN10" s="32"/>
      <c r="IO10" s="32"/>
      <c r="IP10" s="32"/>
      <c r="IQ10" s="32"/>
      <c r="IR10" s="32"/>
      <c r="IS10" s="32"/>
      <c r="IT10" s="32"/>
      <c r="IU10" s="32"/>
    </row>
    <row r="11" spans="1:255" s="26" customFormat="1" ht="29.25" customHeight="1">
      <c r="A11" s="692">
        <v>2017</v>
      </c>
      <c r="B11" s="693">
        <v>2211</v>
      </c>
      <c r="C11" s="694">
        <v>14</v>
      </c>
      <c r="D11" s="694">
        <v>937</v>
      </c>
      <c r="E11" s="694">
        <v>165</v>
      </c>
      <c r="F11" s="694">
        <v>615</v>
      </c>
      <c r="G11" s="693" t="s">
        <v>10</v>
      </c>
      <c r="H11" s="694">
        <v>274</v>
      </c>
      <c r="I11" s="694">
        <v>25</v>
      </c>
      <c r="J11" s="693">
        <v>2</v>
      </c>
      <c r="K11" s="694">
        <v>31</v>
      </c>
      <c r="L11" s="693" t="s">
        <v>10</v>
      </c>
      <c r="M11" s="693" t="s">
        <v>10</v>
      </c>
      <c r="N11" s="693" t="s">
        <v>10</v>
      </c>
      <c r="O11" s="694">
        <v>67</v>
      </c>
      <c r="P11" s="695">
        <v>2017</v>
      </c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2"/>
      <c r="BU11" s="32"/>
      <c r="BV11" s="32"/>
      <c r="BW11" s="32"/>
      <c r="BX11" s="32"/>
      <c r="BY11" s="32"/>
      <c r="BZ11" s="32"/>
      <c r="CA11" s="32"/>
      <c r="CB11" s="32"/>
      <c r="CC11" s="32"/>
      <c r="CD11" s="32"/>
      <c r="CE11" s="32"/>
      <c r="CF11" s="32"/>
      <c r="CG11" s="32"/>
      <c r="CH11" s="32"/>
      <c r="CI11" s="32"/>
      <c r="CJ11" s="32"/>
      <c r="CK11" s="32"/>
      <c r="CL11" s="32"/>
      <c r="CM11" s="32"/>
      <c r="CN11" s="32"/>
      <c r="CO11" s="32"/>
      <c r="CP11" s="32"/>
      <c r="CQ11" s="32"/>
      <c r="CR11" s="32"/>
      <c r="CS11" s="32"/>
      <c r="CT11" s="32"/>
      <c r="CU11" s="32"/>
      <c r="CV11" s="32"/>
      <c r="CW11" s="32"/>
      <c r="CX11" s="32"/>
      <c r="CY11" s="32"/>
      <c r="CZ11" s="32"/>
      <c r="DA11" s="32"/>
      <c r="DB11" s="32"/>
      <c r="DC11" s="32"/>
      <c r="DD11" s="32"/>
      <c r="DE11" s="32"/>
      <c r="DF11" s="32"/>
      <c r="DG11" s="32"/>
      <c r="DH11" s="32"/>
      <c r="DI11" s="32"/>
      <c r="DJ11" s="32"/>
      <c r="DK11" s="32"/>
      <c r="DL11" s="32"/>
      <c r="DM11" s="32"/>
      <c r="DN11" s="32"/>
      <c r="DO11" s="32"/>
      <c r="DP11" s="32"/>
      <c r="DQ11" s="32"/>
      <c r="DR11" s="32"/>
      <c r="DS11" s="32"/>
      <c r="DT11" s="32"/>
      <c r="DU11" s="32"/>
      <c r="DV11" s="32"/>
      <c r="DW11" s="32"/>
      <c r="DX11" s="32"/>
      <c r="DY11" s="32"/>
      <c r="DZ11" s="32"/>
      <c r="EA11" s="32"/>
      <c r="EB11" s="32"/>
      <c r="EC11" s="32"/>
      <c r="ED11" s="32"/>
      <c r="EE11" s="32"/>
      <c r="EF11" s="32"/>
      <c r="EG11" s="32"/>
      <c r="EH11" s="32"/>
      <c r="EI11" s="32"/>
      <c r="EJ11" s="32"/>
      <c r="EK11" s="32"/>
      <c r="EL11" s="32"/>
      <c r="EM11" s="32"/>
      <c r="EN11" s="32"/>
      <c r="EO11" s="32"/>
      <c r="EP11" s="32"/>
      <c r="EQ11" s="32"/>
      <c r="ER11" s="32"/>
      <c r="ES11" s="32"/>
      <c r="ET11" s="32"/>
      <c r="EU11" s="32"/>
      <c r="EV11" s="32"/>
      <c r="EW11" s="32"/>
      <c r="EX11" s="32"/>
      <c r="EY11" s="32"/>
      <c r="EZ11" s="32"/>
      <c r="FA11" s="32"/>
      <c r="FB11" s="32"/>
      <c r="FC11" s="32"/>
      <c r="FD11" s="32"/>
      <c r="FE11" s="32"/>
      <c r="FF11" s="32"/>
      <c r="FG11" s="32"/>
      <c r="FH11" s="32"/>
      <c r="FI11" s="32"/>
      <c r="FJ11" s="32"/>
      <c r="FK11" s="32"/>
      <c r="FL11" s="32"/>
      <c r="FM11" s="32"/>
      <c r="FN11" s="32"/>
      <c r="FO11" s="32"/>
      <c r="FP11" s="32"/>
      <c r="FQ11" s="32"/>
      <c r="FR11" s="32"/>
      <c r="FS11" s="32"/>
      <c r="FT11" s="32"/>
      <c r="FU11" s="32"/>
      <c r="FV11" s="32"/>
      <c r="FW11" s="32"/>
      <c r="FX11" s="32"/>
      <c r="FY11" s="32"/>
      <c r="FZ11" s="32"/>
      <c r="GA11" s="32"/>
      <c r="GB11" s="32"/>
      <c r="GC11" s="32"/>
      <c r="GD11" s="32"/>
      <c r="GE11" s="32"/>
      <c r="GF11" s="32"/>
      <c r="GG11" s="32"/>
      <c r="GH11" s="32"/>
      <c r="GI11" s="32"/>
      <c r="GJ11" s="32"/>
      <c r="GK11" s="32"/>
      <c r="GL11" s="32"/>
      <c r="GM11" s="32"/>
      <c r="GN11" s="32"/>
      <c r="GO11" s="32"/>
      <c r="GP11" s="32"/>
      <c r="GQ11" s="32"/>
      <c r="GR11" s="32"/>
      <c r="GS11" s="32"/>
      <c r="GT11" s="32"/>
      <c r="GU11" s="32"/>
      <c r="GV11" s="32"/>
      <c r="GW11" s="32"/>
      <c r="GX11" s="32"/>
      <c r="GY11" s="32"/>
      <c r="GZ11" s="32"/>
      <c r="HA11" s="32"/>
      <c r="HB11" s="32"/>
      <c r="HC11" s="32"/>
      <c r="HD11" s="32"/>
      <c r="HE11" s="32"/>
      <c r="HF11" s="32"/>
      <c r="HG11" s="32"/>
      <c r="HH11" s="32"/>
      <c r="HI11" s="32"/>
      <c r="HJ11" s="32"/>
      <c r="HK11" s="32"/>
      <c r="HL11" s="32"/>
      <c r="HM11" s="32"/>
      <c r="HN11" s="32"/>
      <c r="HO11" s="32"/>
      <c r="HP11" s="32"/>
      <c r="HQ11" s="32"/>
      <c r="HR11" s="32"/>
      <c r="HS11" s="32"/>
      <c r="HT11" s="32"/>
      <c r="HU11" s="32"/>
      <c r="HV11" s="32"/>
      <c r="HW11" s="32"/>
      <c r="HX11" s="32"/>
      <c r="HY11" s="32"/>
      <c r="HZ11" s="32"/>
      <c r="IA11" s="32"/>
      <c r="IB11" s="32"/>
      <c r="IC11" s="32"/>
      <c r="ID11" s="32"/>
      <c r="IE11" s="32"/>
      <c r="IF11" s="32"/>
      <c r="IG11" s="32"/>
      <c r="IH11" s="32"/>
      <c r="II11" s="32"/>
      <c r="IJ11" s="32"/>
      <c r="IK11" s="32"/>
      <c r="IL11" s="32"/>
      <c r="IM11" s="32"/>
      <c r="IN11" s="32"/>
      <c r="IO11" s="32"/>
      <c r="IP11" s="32"/>
      <c r="IQ11" s="32"/>
      <c r="IR11" s="32"/>
      <c r="IS11" s="32"/>
      <c r="IT11" s="32"/>
      <c r="IU11" s="32"/>
    </row>
    <row r="12" spans="1:255" s="26" customFormat="1" ht="29.25" customHeight="1">
      <c r="A12" s="692">
        <v>2018</v>
      </c>
      <c r="B12" s="693">
        <v>2320</v>
      </c>
      <c r="C12" s="694">
        <v>13</v>
      </c>
      <c r="D12" s="694">
        <v>960</v>
      </c>
      <c r="E12" s="694">
        <v>181</v>
      </c>
      <c r="F12" s="694">
        <v>676</v>
      </c>
      <c r="G12" s="693" t="s">
        <v>10</v>
      </c>
      <c r="H12" s="694">
        <v>294</v>
      </c>
      <c r="I12" s="694">
        <v>22</v>
      </c>
      <c r="J12" s="693" t="s">
        <v>10</v>
      </c>
      <c r="K12" s="694">
        <v>31</v>
      </c>
      <c r="L12" s="693" t="s">
        <v>10</v>
      </c>
      <c r="M12" s="693" t="s">
        <v>10</v>
      </c>
      <c r="N12" s="693" t="s">
        <v>10</v>
      </c>
      <c r="O12" s="694">
        <v>64</v>
      </c>
      <c r="P12" s="695">
        <v>2018</v>
      </c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  <c r="CO12" s="32"/>
      <c r="CP12" s="32"/>
      <c r="CQ12" s="32"/>
      <c r="CR12" s="32"/>
      <c r="CS12" s="32"/>
      <c r="CT12" s="32"/>
      <c r="CU12" s="32"/>
      <c r="CV12" s="32"/>
      <c r="CW12" s="32"/>
      <c r="CX12" s="32"/>
      <c r="CY12" s="32"/>
      <c r="CZ12" s="32"/>
      <c r="DA12" s="32"/>
      <c r="DB12" s="32"/>
      <c r="DC12" s="32"/>
      <c r="DD12" s="32"/>
      <c r="DE12" s="32"/>
      <c r="DF12" s="32"/>
      <c r="DG12" s="32"/>
      <c r="DH12" s="32"/>
      <c r="DI12" s="32"/>
      <c r="DJ12" s="32"/>
      <c r="DK12" s="32"/>
      <c r="DL12" s="32"/>
      <c r="DM12" s="32"/>
      <c r="DN12" s="32"/>
      <c r="DO12" s="32"/>
      <c r="DP12" s="32"/>
      <c r="DQ12" s="32"/>
      <c r="DR12" s="32"/>
      <c r="DS12" s="32"/>
      <c r="DT12" s="32"/>
      <c r="DU12" s="32"/>
      <c r="DV12" s="32"/>
      <c r="DW12" s="32"/>
      <c r="DX12" s="32"/>
      <c r="DY12" s="32"/>
      <c r="DZ12" s="32"/>
      <c r="EA12" s="32"/>
      <c r="EB12" s="32"/>
      <c r="EC12" s="32"/>
      <c r="ED12" s="32"/>
      <c r="EE12" s="32"/>
      <c r="EF12" s="32"/>
      <c r="EG12" s="32"/>
      <c r="EH12" s="32"/>
      <c r="EI12" s="32"/>
      <c r="EJ12" s="32"/>
      <c r="EK12" s="32"/>
      <c r="EL12" s="32"/>
      <c r="EM12" s="32"/>
      <c r="EN12" s="32"/>
      <c r="EO12" s="32"/>
      <c r="EP12" s="32"/>
      <c r="EQ12" s="32"/>
      <c r="ER12" s="32"/>
      <c r="ES12" s="32"/>
      <c r="ET12" s="32"/>
      <c r="EU12" s="32"/>
      <c r="EV12" s="32"/>
      <c r="EW12" s="32"/>
      <c r="EX12" s="32"/>
      <c r="EY12" s="32"/>
      <c r="EZ12" s="32"/>
      <c r="FA12" s="32"/>
      <c r="FB12" s="32"/>
      <c r="FC12" s="32"/>
      <c r="FD12" s="32"/>
      <c r="FE12" s="32"/>
      <c r="FF12" s="32"/>
      <c r="FG12" s="32"/>
      <c r="FH12" s="32"/>
      <c r="FI12" s="32"/>
      <c r="FJ12" s="32"/>
      <c r="FK12" s="32"/>
      <c r="FL12" s="32"/>
      <c r="FM12" s="32"/>
      <c r="FN12" s="32"/>
      <c r="FO12" s="32"/>
      <c r="FP12" s="32"/>
      <c r="FQ12" s="32"/>
      <c r="FR12" s="32"/>
      <c r="FS12" s="32"/>
      <c r="FT12" s="32"/>
      <c r="FU12" s="32"/>
      <c r="FV12" s="32"/>
      <c r="FW12" s="32"/>
      <c r="FX12" s="32"/>
      <c r="FY12" s="32"/>
      <c r="FZ12" s="32"/>
      <c r="GA12" s="32"/>
      <c r="GB12" s="32"/>
      <c r="GC12" s="32"/>
      <c r="GD12" s="32"/>
      <c r="GE12" s="32"/>
      <c r="GF12" s="32"/>
      <c r="GG12" s="32"/>
      <c r="GH12" s="32"/>
      <c r="GI12" s="32"/>
      <c r="GJ12" s="32"/>
      <c r="GK12" s="32"/>
      <c r="GL12" s="32"/>
      <c r="GM12" s="32"/>
      <c r="GN12" s="32"/>
      <c r="GO12" s="32"/>
      <c r="GP12" s="32"/>
      <c r="GQ12" s="32"/>
      <c r="GR12" s="32"/>
      <c r="GS12" s="32"/>
      <c r="GT12" s="32"/>
      <c r="GU12" s="32"/>
      <c r="GV12" s="32"/>
      <c r="GW12" s="32"/>
      <c r="GX12" s="32"/>
      <c r="GY12" s="32"/>
      <c r="GZ12" s="32"/>
      <c r="HA12" s="32"/>
      <c r="HB12" s="32"/>
      <c r="HC12" s="32"/>
      <c r="HD12" s="32"/>
      <c r="HE12" s="32"/>
      <c r="HF12" s="32"/>
      <c r="HG12" s="32"/>
      <c r="HH12" s="32"/>
      <c r="HI12" s="32"/>
      <c r="HJ12" s="32"/>
      <c r="HK12" s="32"/>
      <c r="HL12" s="32"/>
      <c r="HM12" s="32"/>
      <c r="HN12" s="32"/>
      <c r="HO12" s="32"/>
      <c r="HP12" s="32"/>
      <c r="HQ12" s="32"/>
      <c r="HR12" s="32"/>
      <c r="HS12" s="32"/>
      <c r="HT12" s="32"/>
      <c r="HU12" s="32"/>
      <c r="HV12" s="32"/>
      <c r="HW12" s="32"/>
      <c r="HX12" s="32"/>
      <c r="HY12" s="32"/>
      <c r="HZ12" s="32"/>
      <c r="IA12" s="32"/>
      <c r="IB12" s="32"/>
      <c r="IC12" s="32"/>
      <c r="ID12" s="32"/>
      <c r="IE12" s="32"/>
      <c r="IF12" s="32"/>
      <c r="IG12" s="32"/>
      <c r="IH12" s="32"/>
      <c r="II12" s="32"/>
      <c r="IJ12" s="32"/>
      <c r="IK12" s="32"/>
      <c r="IL12" s="32"/>
      <c r="IM12" s="32"/>
      <c r="IN12" s="32"/>
      <c r="IO12" s="32"/>
      <c r="IP12" s="32"/>
      <c r="IQ12" s="32"/>
      <c r="IR12" s="32"/>
      <c r="IS12" s="32"/>
      <c r="IT12" s="32"/>
      <c r="IU12" s="32"/>
    </row>
    <row r="13" spans="1:255" s="26" customFormat="1" ht="29.25" customHeight="1">
      <c r="A13" s="692">
        <v>2019</v>
      </c>
      <c r="B13" s="693">
        <v>2377</v>
      </c>
      <c r="C13" s="694">
        <v>12</v>
      </c>
      <c r="D13" s="694">
        <v>994</v>
      </c>
      <c r="E13" s="694">
        <v>195</v>
      </c>
      <c r="F13" s="694">
        <v>708</v>
      </c>
      <c r="G13" s="693">
        <v>0</v>
      </c>
      <c r="H13" s="694">
        <v>282</v>
      </c>
      <c r="I13" s="694">
        <v>18</v>
      </c>
      <c r="J13" s="693">
        <v>0</v>
      </c>
      <c r="K13" s="694">
        <v>30</v>
      </c>
      <c r="L13" s="693">
        <v>0</v>
      </c>
      <c r="M13" s="693">
        <v>0</v>
      </c>
      <c r="N13" s="693">
        <v>0</v>
      </c>
      <c r="O13" s="694">
        <v>61</v>
      </c>
      <c r="P13" s="695">
        <v>2019</v>
      </c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/>
      <c r="CC13" s="32"/>
      <c r="CD13" s="32"/>
      <c r="CE13" s="32"/>
      <c r="CF13" s="32"/>
      <c r="CG13" s="32"/>
      <c r="CH13" s="32"/>
      <c r="CI13" s="32"/>
      <c r="CJ13" s="32"/>
      <c r="CK13" s="32"/>
      <c r="CL13" s="32"/>
      <c r="CM13" s="32"/>
      <c r="CN13" s="32"/>
      <c r="CO13" s="32"/>
      <c r="CP13" s="32"/>
      <c r="CQ13" s="32"/>
      <c r="CR13" s="32"/>
      <c r="CS13" s="32"/>
      <c r="CT13" s="32"/>
      <c r="CU13" s="32"/>
      <c r="CV13" s="32"/>
      <c r="CW13" s="32"/>
      <c r="CX13" s="32"/>
      <c r="CY13" s="32"/>
      <c r="CZ13" s="32"/>
      <c r="DA13" s="32"/>
      <c r="DB13" s="32"/>
      <c r="DC13" s="32"/>
      <c r="DD13" s="32"/>
      <c r="DE13" s="32"/>
      <c r="DF13" s="32"/>
      <c r="DG13" s="32"/>
      <c r="DH13" s="32"/>
      <c r="DI13" s="32"/>
      <c r="DJ13" s="32"/>
      <c r="DK13" s="32"/>
      <c r="DL13" s="32"/>
      <c r="DM13" s="32"/>
      <c r="DN13" s="32"/>
      <c r="DO13" s="32"/>
      <c r="DP13" s="32"/>
      <c r="DQ13" s="32"/>
      <c r="DR13" s="32"/>
      <c r="DS13" s="32"/>
      <c r="DT13" s="32"/>
      <c r="DU13" s="32"/>
      <c r="DV13" s="32"/>
      <c r="DW13" s="32"/>
      <c r="DX13" s="32"/>
      <c r="DY13" s="32"/>
      <c r="DZ13" s="32"/>
      <c r="EA13" s="32"/>
      <c r="EB13" s="32"/>
      <c r="EC13" s="32"/>
      <c r="ED13" s="32"/>
      <c r="EE13" s="32"/>
      <c r="EF13" s="32"/>
      <c r="EG13" s="32"/>
      <c r="EH13" s="32"/>
      <c r="EI13" s="32"/>
      <c r="EJ13" s="32"/>
      <c r="EK13" s="32"/>
      <c r="EL13" s="32"/>
      <c r="EM13" s="32"/>
      <c r="EN13" s="32"/>
      <c r="EO13" s="32"/>
      <c r="EP13" s="32"/>
      <c r="EQ13" s="32"/>
      <c r="ER13" s="32"/>
      <c r="ES13" s="32"/>
      <c r="ET13" s="32"/>
      <c r="EU13" s="32"/>
      <c r="EV13" s="32"/>
      <c r="EW13" s="32"/>
      <c r="EX13" s="32"/>
      <c r="EY13" s="32"/>
      <c r="EZ13" s="32"/>
      <c r="FA13" s="32"/>
      <c r="FB13" s="32"/>
      <c r="FC13" s="32"/>
      <c r="FD13" s="32"/>
      <c r="FE13" s="32"/>
      <c r="FF13" s="32"/>
      <c r="FG13" s="32"/>
      <c r="FH13" s="32"/>
      <c r="FI13" s="32"/>
      <c r="FJ13" s="32"/>
      <c r="FK13" s="32"/>
      <c r="FL13" s="32"/>
      <c r="FM13" s="32"/>
      <c r="FN13" s="32"/>
      <c r="FO13" s="32"/>
      <c r="FP13" s="32"/>
      <c r="FQ13" s="32"/>
      <c r="FR13" s="32"/>
      <c r="FS13" s="32"/>
      <c r="FT13" s="32"/>
      <c r="FU13" s="32"/>
      <c r="FV13" s="32"/>
      <c r="FW13" s="32"/>
      <c r="FX13" s="32"/>
      <c r="FY13" s="32"/>
      <c r="FZ13" s="32"/>
      <c r="GA13" s="32"/>
      <c r="GB13" s="32"/>
      <c r="GC13" s="32"/>
      <c r="GD13" s="32"/>
      <c r="GE13" s="32"/>
      <c r="GF13" s="32"/>
      <c r="GG13" s="32"/>
      <c r="GH13" s="32"/>
      <c r="GI13" s="32"/>
      <c r="GJ13" s="32"/>
      <c r="GK13" s="32"/>
      <c r="GL13" s="32"/>
      <c r="GM13" s="32"/>
      <c r="GN13" s="32"/>
      <c r="GO13" s="32"/>
      <c r="GP13" s="32"/>
      <c r="GQ13" s="32"/>
      <c r="GR13" s="32"/>
      <c r="GS13" s="32"/>
      <c r="GT13" s="32"/>
      <c r="GU13" s="32"/>
      <c r="GV13" s="32"/>
      <c r="GW13" s="32"/>
      <c r="GX13" s="32"/>
      <c r="GY13" s="32"/>
      <c r="GZ13" s="32"/>
      <c r="HA13" s="32"/>
      <c r="HB13" s="32"/>
      <c r="HC13" s="32"/>
      <c r="HD13" s="32"/>
      <c r="HE13" s="32"/>
      <c r="HF13" s="32"/>
      <c r="HG13" s="32"/>
      <c r="HH13" s="32"/>
      <c r="HI13" s="32"/>
      <c r="HJ13" s="32"/>
      <c r="HK13" s="32"/>
      <c r="HL13" s="32"/>
      <c r="HM13" s="32"/>
      <c r="HN13" s="32"/>
      <c r="HO13" s="32"/>
      <c r="HP13" s="32"/>
      <c r="HQ13" s="32"/>
      <c r="HR13" s="32"/>
      <c r="HS13" s="32"/>
      <c r="HT13" s="32"/>
      <c r="HU13" s="32"/>
      <c r="HV13" s="32"/>
      <c r="HW13" s="32"/>
      <c r="HX13" s="32"/>
      <c r="HY13" s="32"/>
      <c r="HZ13" s="32"/>
      <c r="IA13" s="32"/>
      <c r="IB13" s="32"/>
      <c r="IC13" s="32"/>
      <c r="ID13" s="32"/>
      <c r="IE13" s="32"/>
      <c r="IF13" s="32"/>
      <c r="IG13" s="32"/>
      <c r="IH13" s="32"/>
      <c r="II13" s="32"/>
      <c r="IJ13" s="32"/>
      <c r="IK13" s="32"/>
      <c r="IL13" s="32"/>
      <c r="IM13" s="32"/>
      <c r="IN13" s="32"/>
      <c r="IO13" s="32"/>
      <c r="IP13" s="32"/>
      <c r="IQ13" s="32"/>
      <c r="IR13" s="32"/>
      <c r="IS13" s="32"/>
      <c r="IT13" s="32"/>
      <c r="IU13" s="32"/>
    </row>
    <row r="14" spans="1:255" s="406" customFormat="1" ht="29.25" customHeight="1" thickBot="1">
      <c r="A14" s="696">
        <v>2020</v>
      </c>
      <c r="B14" s="697">
        <f>SUM(C14:O14,B25:O25)</f>
        <v>2421</v>
      </c>
      <c r="C14" s="1127">
        <v>12</v>
      </c>
      <c r="D14" s="1127">
        <v>991</v>
      </c>
      <c r="E14" s="1127">
        <v>220</v>
      </c>
      <c r="F14" s="1127">
        <v>736</v>
      </c>
      <c r="G14" s="1126">
        <v>0</v>
      </c>
      <c r="H14" s="1127">
        <v>279</v>
      </c>
      <c r="I14" s="1127">
        <v>21</v>
      </c>
      <c r="J14" s="1126">
        <v>0</v>
      </c>
      <c r="K14" s="1127">
        <v>30</v>
      </c>
      <c r="L14" s="1126">
        <v>0</v>
      </c>
      <c r="M14" s="1126">
        <v>0</v>
      </c>
      <c r="N14" s="1126">
        <v>0</v>
      </c>
      <c r="O14" s="1127">
        <v>56</v>
      </c>
      <c r="P14" s="698">
        <v>2020</v>
      </c>
      <c r="Q14" s="723"/>
      <c r="R14" s="723"/>
      <c r="S14" s="723"/>
      <c r="T14" s="723"/>
      <c r="U14" s="723"/>
      <c r="V14" s="723"/>
      <c r="W14" s="723"/>
      <c r="X14" s="723"/>
      <c r="Y14" s="723"/>
      <c r="Z14" s="723"/>
      <c r="AA14" s="723"/>
      <c r="AB14" s="723"/>
      <c r="AC14" s="723"/>
      <c r="AD14" s="723"/>
      <c r="AE14" s="723"/>
      <c r="AF14" s="723"/>
      <c r="AG14" s="723"/>
      <c r="AH14" s="723"/>
      <c r="AI14" s="723"/>
      <c r="AJ14" s="723"/>
      <c r="AK14" s="723"/>
      <c r="AL14" s="723"/>
      <c r="AM14" s="723"/>
      <c r="AN14" s="723"/>
      <c r="AO14" s="723"/>
      <c r="AP14" s="723"/>
      <c r="AQ14" s="723"/>
      <c r="AR14" s="723"/>
      <c r="AS14" s="723"/>
      <c r="AT14" s="723"/>
      <c r="AU14" s="723"/>
      <c r="AV14" s="723"/>
      <c r="AW14" s="723"/>
      <c r="AX14" s="723"/>
      <c r="AY14" s="723"/>
      <c r="AZ14" s="723"/>
      <c r="BA14" s="723"/>
      <c r="BB14" s="723"/>
      <c r="BC14" s="723"/>
      <c r="BD14" s="723"/>
      <c r="BE14" s="723"/>
      <c r="BF14" s="723"/>
      <c r="BG14" s="723"/>
      <c r="BH14" s="723"/>
      <c r="BI14" s="723"/>
      <c r="BJ14" s="723"/>
      <c r="BK14" s="723"/>
      <c r="BL14" s="723"/>
      <c r="BM14" s="723"/>
      <c r="BN14" s="723"/>
      <c r="BO14" s="723"/>
      <c r="BP14" s="723"/>
      <c r="BQ14" s="723"/>
      <c r="BR14" s="723"/>
      <c r="BS14" s="723"/>
      <c r="BT14" s="723"/>
      <c r="BU14" s="723"/>
      <c r="BV14" s="723"/>
      <c r="BW14" s="723"/>
      <c r="BX14" s="723"/>
      <c r="BY14" s="723"/>
      <c r="BZ14" s="723"/>
      <c r="CA14" s="723"/>
      <c r="CB14" s="723"/>
      <c r="CC14" s="723"/>
      <c r="CD14" s="723"/>
      <c r="CE14" s="723"/>
      <c r="CF14" s="723"/>
      <c r="CG14" s="723"/>
      <c r="CH14" s="723"/>
      <c r="CI14" s="723"/>
      <c r="CJ14" s="723"/>
      <c r="CK14" s="723"/>
      <c r="CL14" s="723"/>
      <c r="CM14" s="723"/>
      <c r="CN14" s="723"/>
      <c r="CO14" s="723"/>
      <c r="CP14" s="723"/>
      <c r="CQ14" s="723"/>
      <c r="CR14" s="723"/>
      <c r="CS14" s="723"/>
      <c r="CT14" s="723"/>
      <c r="CU14" s="723"/>
      <c r="CV14" s="723"/>
      <c r="CW14" s="723"/>
      <c r="CX14" s="723"/>
      <c r="CY14" s="723"/>
      <c r="CZ14" s="723"/>
      <c r="DA14" s="723"/>
      <c r="DB14" s="723"/>
      <c r="DC14" s="723"/>
      <c r="DD14" s="723"/>
      <c r="DE14" s="723"/>
      <c r="DF14" s="723"/>
      <c r="DG14" s="723"/>
      <c r="DH14" s="723"/>
      <c r="DI14" s="723"/>
      <c r="DJ14" s="723"/>
      <c r="DK14" s="723"/>
      <c r="DL14" s="723"/>
      <c r="DM14" s="723"/>
      <c r="DN14" s="723"/>
      <c r="DO14" s="723"/>
      <c r="DP14" s="723"/>
      <c r="DQ14" s="723"/>
      <c r="DR14" s="723"/>
      <c r="DS14" s="723"/>
      <c r="DT14" s="723"/>
      <c r="DU14" s="723"/>
      <c r="DV14" s="723"/>
      <c r="DW14" s="723"/>
      <c r="DX14" s="723"/>
      <c r="DY14" s="723"/>
      <c r="DZ14" s="723"/>
      <c r="EA14" s="723"/>
      <c r="EB14" s="723"/>
      <c r="EC14" s="723"/>
      <c r="ED14" s="723"/>
      <c r="EE14" s="723"/>
      <c r="EF14" s="723"/>
      <c r="EG14" s="723"/>
      <c r="EH14" s="723"/>
      <c r="EI14" s="723"/>
      <c r="EJ14" s="723"/>
      <c r="EK14" s="723"/>
      <c r="EL14" s="723"/>
      <c r="EM14" s="723"/>
      <c r="EN14" s="723"/>
      <c r="EO14" s="723"/>
      <c r="EP14" s="723"/>
      <c r="EQ14" s="723"/>
      <c r="ER14" s="723"/>
      <c r="ES14" s="723"/>
      <c r="ET14" s="723"/>
      <c r="EU14" s="723"/>
      <c r="EV14" s="723"/>
      <c r="EW14" s="723"/>
      <c r="EX14" s="723"/>
      <c r="EY14" s="723"/>
      <c r="EZ14" s="723"/>
      <c r="FA14" s="723"/>
      <c r="FB14" s="723"/>
      <c r="FC14" s="723"/>
      <c r="FD14" s="723"/>
      <c r="FE14" s="723"/>
      <c r="FF14" s="723"/>
      <c r="FG14" s="723"/>
      <c r="FH14" s="723"/>
      <c r="FI14" s="723"/>
      <c r="FJ14" s="723"/>
      <c r="FK14" s="723"/>
      <c r="FL14" s="723"/>
      <c r="FM14" s="723"/>
      <c r="FN14" s="723"/>
      <c r="FO14" s="723"/>
      <c r="FP14" s="723"/>
      <c r="FQ14" s="723"/>
      <c r="FR14" s="723"/>
      <c r="FS14" s="723"/>
      <c r="FT14" s="723"/>
      <c r="FU14" s="723"/>
      <c r="FV14" s="723"/>
      <c r="FW14" s="723"/>
      <c r="FX14" s="723"/>
      <c r="FY14" s="723"/>
      <c r="FZ14" s="723"/>
      <c r="GA14" s="723"/>
      <c r="GB14" s="723"/>
      <c r="GC14" s="723"/>
      <c r="GD14" s="723"/>
      <c r="GE14" s="723"/>
      <c r="GF14" s="723"/>
      <c r="GG14" s="723"/>
      <c r="GH14" s="723"/>
      <c r="GI14" s="723"/>
      <c r="GJ14" s="723"/>
      <c r="GK14" s="723"/>
      <c r="GL14" s="723"/>
      <c r="GM14" s="723"/>
      <c r="GN14" s="723"/>
      <c r="GO14" s="723"/>
      <c r="GP14" s="723"/>
      <c r="GQ14" s="723"/>
      <c r="GR14" s="723"/>
      <c r="GS14" s="723"/>
      <c r="GT14" s="723"/>
      <c r="GU14" s="723"/>
      <c r="GV14" s="723"/>
      <c r="GW14" s="723"/>
      <c r="GX14" s="723"/>
      <c r="GY14" s="723"/>
      <c r="GZ14" s="723"/>
      <c r="HA14" s="723"/>
      <c r="HB14" s="723"/>
      <c r="HC14" s="723"/>
      <c r="HD14" s="723"/>
      <c r="HE14" s="723"/>
      <c r="HF14" s="723"/>
      <c r="HG14" s="723"/>
      <c r="HH14" s="723"/>
      <c r="HI14" s="723"/>
      <c r="HJ14" s="723"/>
      <c r="HK14" s="723"/>
      <c r="HL14" s="723"/>
      <c r="HM14" s="723"/>
      <c r="HN14" s="723"/>
      <c r="HO14" s="723"/>
      <c r="HP14" s="723"/>
      <c r="HQ14" s="723"/>
      <c r="HR14" s="723"/>
      <c r="HS14" s="723"/>
      <c r="HT14" s="723"/>
      <c r="HU14" s="723"/>
      <c r="HV14" s="723"/>
      <c r="HW14" s="723"/>
      <c r="HX14" s="723"/>
      <c r="HY14" s="723"/>
      <c r="HZ14" s="723"/>
      <c r="IA14" s="723"/>
      <c r="IB14" s="723"/>
      <c r="IC14" s="723"/>
      <c r="ID14" s="723"/>
      <c r="IE14" s="723"/>
      <c r="IF14" s="723"/>
      <c r="IG14" s="723"/>
      <c r="IH14" s="723"/>
      <c r="II14" s="723"/>
      <c r="IJ14" s="723"/>
      <c r="IK14" s="723"/>
      <c r="IL14" s="723"/>
      <c r="IM14" s="723"/>
      <c r="IN14" s="723"/>
      <c r="IO14" s="723"/>
      <c r="IP14" s="723"/>
      <c r="IQ14" s="723"/>
      <c r="IR14" s="723"/>
      <c r="IS14" s="723"/>
      <c r="IT14" s="723"/>
      <c r="IU14" s="723"/>
    </row>
    <row r="15" spans="1:16" s="26" customFormat="1" ht="12" customHeight="1">
      <c r="A15" s="712"/>
      <c r="B15" s="713"/>
      <c r="C15" s="712"/>
      <c r="D15" s="712"/>
      <c r="E15" s="712"/>
      <c r="F15" s="712"/>
      <c r="G15" s="712"/>
      <c r="H15" s="712"/>
      <c r="I15" s="712"/>
      <c r="J15" s="712"/>
      <c r="K15" s="712"/>
      <c r="L15" s="712"/>
      <c r="M15" s="712"/>
      <c r="N15" s="712"/>
      <c r="O15" s="712"/>
      <c r="P15" s="714"/>
    </row>
    <row r="16" spans="1:16" s="26" customFormat="1" ht="12" customHeight="1" thickBot="1">
      <c r="A16" s="715"/>
      <c r="B16" s="713"/>
      <c r="C16" s="713"/>
      <c r="D16" s="712"/>
      <c r="E16" s="712"/>
      <c r="F16" s="712"/>
      <c r="G16" s="712"/>
      <c r="H16" s="712"/>
      <c r="I16" s="712"/>
      <c r="J16" s="712"/>
      <c r="K16" s="712"/>
      <c r="L16" s="712"/>
      <c r="M16" s="712"/>
      <c r="N16" s="712"/>
      <c r="O16" s="712"/>
      <c r="P16" s="716"/>
    </row>
    <row r="17" spans="1:16" s="26" customFormat="1" ht="12" customHeight="1">
      <c r="A17" s="1478" t="s">
        <v>373</v>
      </c>
      <c r="B17" s="699"/>
      <c r="C17" s="700" t="s">
        <v>386</v>
      </c>
      <c r="D17" s="701"/>
      <c r="E17" s="702"/>
      <c r="F17" s="1471" t="s">
        <v>398</v>
      </c>
      <c r="G17" s="1471" t="s">
        <v>399</v>
      </c>
      <c r="H17" s="1471" t="s">
        <v>400</v>
      </c>
      <c r="I17" s="1471" t="s">
        <v>401</v>
      </c>
      <c r="J17" s="1474" t="s">
        <v>685</v>
      </c>
      <c r="K17" s="1471" t="s">
        <v>402</v>
      </c>
      <c r="L17" s="1471" t="s">
        <v>403</v>
      </c>
      <c r="M17" s="1490" t="s">
        <v>392</v>
      </c>
      <c r="N17" s="717" t="s">
        <v>404</v>
      </c>
      <c r="O17" s="1471" t="s">
        <v>405</v>
      </c>
      <c r="P17" s="1481" t="s">
        <v>23</v>
      </c>
    </row>
    <row r="18" spans="1:16" s="26" customFormat="1" ht="12" customHeight="1">
      <c r="A18" s="1479"/>
      <c r="B18" s="703" t="s">
        <v>387</v>
      </c>
      <c r="C18" s="704" t="s">
        <v>406</v>
      </c>
      <c r="D18" s="1058" t="s">
        <v>684</v>
      </c>
      <c r="E18" s="705" t="s">
        <v>384</v>
      </c>
      <c r="F18" s="1472"/>
      <c r="G18" s="1472"/>
      <c r="H18" s="1472"/>
      <c r="I18" s="1472"/>
      <c r="J18" s="1472"/>
      <c r="K18" s="1472"/>
      <c r="L18" s="1472"/>
      <c r="M18" s="1491"/>
      <c r="N18" s="705" t="s">
        <v>407</v>
      </c>
      <c r="O18" s="1472"/>
      <c r="P18" s="1198"/>
    </row>
    <row r="19" spans="1:16" s="26" customFormat="1" ht="21" customHeight="1">
      <c r="A19" s="1479"/>
      <c r="B19" s="706"/>
      <c r="C19" s="704"/>
      <c r="D19" s="707"/>
      <c r="E19" s="707"/>
      <c r="F19" s="1472" t="s">
        <v>388</v>
      </c>
      <c r="G19" s="1472" t="s">
        <v>59</v>
      </c>
      <c r="H19" s="1472" t="s">
        <v>60</v>
      </c>
      <c r="I19" s="1472" t="s">
        <v>389</v>
      </c>
      <c r="J19" s="1472" t="s">
        <v>390</v>
      </c>
      <c r="K19" s="1472" t="s">
        <v>61</v>
      </c>
      <c r="L19" s="1472" t="s">
        <v>391</v>
      </c>
      <c r="M19" s="1492" t="s">
        <v>393</v>
      </c>
      <c r="N19" s="1472" t="s">
        <v>64</v>
      </c>
      <c r="O19" s="1472" t="s">
        <v>18</v>
      </c>
      <c r="P19" s="1198"/>
    </row>
    <row r="20" spans="1:16" s="26" customFormat="1" ht="12" customHeight="1">
      <c r="A20" s="1480"/>
      <c r="B20" s="708" t="s">
        <v>62</v>
      </c>
      <c r="C20" s="709" t="s">
        <v>63</v>
      </c>
      <c r="D20" s="710" t="s">
        <v>56</v>
      </c>
      <c r="E20" s="710" t="s">
        <v>57</v>
      </c>
      <c r="F20" s="1473"/>
      <c r="G20" s="1473"/>
      <c r="H20" s="1473"/>
      <c r="I20" s="1473"/>
      <c r="J20" s="1473"/>
      <c r="K20" s="1473"/>
      <c r="L20" s="1473"/>
      <c r="M20" s="1493"/>
      <c r="N20" s="1473"/>
      <c r="O20" s="1473"/>
      <c r="P20" s="1200"/>
    </row>
    <row r="21" spans="1:255" s="26" customFormat="1" ht="29.25" customHeight="1">
      <c r="A21" s="692">
        <v>2016</v>
      </c>
      <c r="B21" s="711">
        <v>20</v>
      </c>
      <c r="C21" s="693" t="s">
        <v>10</v>
      </c>
      <c r="D21" s="711">
        <v>3</v>
      </c>
      <c r="E21" s="711">
        <v>2</v>
      </c>
      <c r="F21" s="693" t="s">
        <v>10</v>
      </c>
      <c r="G21" s="711">
        <v>1</v>
      </c>
      <c r="H21" s="711">
        <v>17</v>
      </c>
      <c r="I21" s="711">
        <v>28</v>
      </c>
      <c r="J21" s="693" t="s">
        <v>10</v>
      </c>
      <c r="K21" s="693" t="s">
        <v>10</v>
      </c>
      <c r="L21" s="693" t="s">
        <v>10</v>
      </c>
      <c r="M21" s="693" t="s">
        <v>10</v>
      </c>
      <c r="N21" s="693" t="s">
        <v>10</v>
      </c>
      <c r="O21" s="693" t="s">
        <v>10</v>
      </c>
      <c r="P21" s="695">
        <v>2016</v>
      </c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/>
      <c r="BZ21" s="32"/>
      <c r="CA21" s="32"/>
      <c r="CB21" s="32"/>
      <c r="CC21" s="32"/>
      <c r="CD21" s="32"/>
      <c r="CE21" s="32"/>
      <c r="CF21" s="32"/>
      <c r="CG21" s="32"/>
      <c r="CH21" s="32"/>
      <c r="CI21" s="32"/>
      <c r="CJ21" s="32"/>
      <c r="CK21" s="32"/>
      <c r="CL21" s="32"/>
      <c r="CM21" s="32"/>
      <c r="CN21" s="32"/>
      <c r="CO21" s="32"/>
      <c r="CP21" s="32"/>
      <c r="CQ21" s="32"/>
      <c r="CR21" s="32"/>
      <c r="CS21" s="32"/>
      <c r="CT21" s="32"/>
      <c r="CU21" s="32"/>
      <c r="CV21" s="32"/>
      <c r="CW21" s="32"/>
      <c r="CX21" s="32"/>
      <c r="CY21" s="32"/>
      <c r="CZ21" s="32"/>
      <c r="DA21" s="32"/>
      <c r="DB21" s="32"/>
      <c r="DC21" s="32"/>
      <c r="DD21" s="32"/>
      <c r="DE21" s="32"/>
      <c r="DF21" s="32"/>
      <c r="DG21" s="32"/>
      <c r="DH21" s="32"/>
      <c r="DI21" s="32"/>
      <c r="DJ21" s="32"/>
      <c r="DK21" s="32"/>
      <c r="DL21" s="32"/>
      <c r="DM21" s="32"/>
      <c r="DN21" s="32"/>
      <c r="DO21" s="32"/>
      <c r="DP21" s="32"/>
      <c r="DQ21" s="32"/>
      <c r="DR21" s="32"/>
      <c r="DS21" s="32"/>
      <c r="DT21" s="32"/>
      <c r="DU21" s="32"/>
      <c r="DV21" s="32"/>
      <c r="DW21" s="32"/>
      <c r="DX21" s="32"/>
      <c r="DY21" s="32"/>
      <c r="DZ21" s="32"/>
      <c r="EA21" s="32"/>
      <c r="EB21" s="32"/>
      <c r="EC21" s="32"/>
      <c r="ED21" s="32"/>
      <c r="EE21" s="32"/>
      <c r="EF21" s="32"/>
      <c r="EG21" s="32"/>
      <c r="EH21" s="32"/>
      <c r="EI21" s="32"/>
      <c r="EJ21" s="32"/>
      <c r="EK21" s="32"/>
      <c r="EL21" s="32"/>
      <c r="EM21" s="32"/>
      <c r="EN21" s="32"/>
      <c r="EO21" s="32"/>
      <c r="EP21" s="32"/>
      <c r="EQ21" s="32"/>
      <c r="ER21" s="32"/>
      <c r="ES21" s="32"/>
      <c r="ET21" s="32"/>
      <c r="EU21" s="32"/>
      <c r="EV21" s="32"/>
      <c r="EW21" s="32"/>
      <c r="EX21" s="32"/>
      <c r="EY21" s="32"/>
      <c r="EZ21" s="32"/>
      <c r="FA21" s="32"/>
      <c r="FB21" s="32"/>
      <c r="FC21" s="32"/>
      <c r="FD21" s="32"/>
      <c r="FE21" s="32"/>
      <c r="FF21" s="32"/>
      <c r="FG21" s="32"/>
      <c r="FH21" s="32"/>
      <c r="FI21" s="32"/>
      <c r="FJ21" s="32"/>
      <c r="FK21" s="32"/>
      <c r="FL21" s="32"/>
      <c r="FM21" s="32"/>
      <c r="FN21" s="32"/>
      <c r="FO21" s="32"/>
      <c r="FP21" s="32"/>
      <c r="FQ21" s="32"/>
      <c r="FR21" s="32"/>
      <c r="FS21" s="32"/>
      <c r="FT21" s="32"/>
      <c r="FU21" s="32"/>
      <c r="FV21" s="32"/>
      <c r="FW21" s="32"/>
      <c r="FX21" s="32"/>
      <c r="FY21" s="32"/>
      <c r="FZ21" s="32"/>
      <c r="GA21" s="32"/>
      <c r="GB21" s="32"/>
      <c r="GC21" s="32"/>
      <c r="GD21" s="32"/>
      <c r="GE21" s="32"/>
      <c r="GF21" s="32"/>
      <c r="GG21" s="32"/>
      <c r="GH21" s="32"/>
      <c r="GI21" s="32"/>
      <c r="GJ21" s="32"/>
      <c r="GK21" s="32"/>
      <c r="GL21" s="32"/>
      <c r="GM21" s="32"/>
      <c r="GN21" s="32"/>
      <c r="GO21" s="32"/>
      <c r="GP21" s="32"/>
      <c r="GQ21" s="32"/>
      <c r="GR21" s="32"/>
      <c r="GS21" s="32"/>
      <c r="GT21" s="32"/>
      <c r="GU21" s="32"/>
      <c r="GV21" s="32"/>
      <c r="GW21" s="32"/>
      <c r="GX21" s="32"/>
      <c r="GY21" s="32"/>
      <c r="GZ21" s="32"/>
      <c r="HA21" s="32"/>
      <c r="HB21" s="32"/>
      <c r="HC21" s="32"/>
      <c r="HD21" s="32"/>
      <c r="HE21" s="32"/>
      <c r="HF21" s="32"/>
      <c r="HG21" s="32"/>
      <c r="HH21" s="32"/>
      <c r="HI21" s="32"/>
      <c r="HJ21" s="32"/>
      <c r="HK21" s="32"/>
      <c r="HL21" s="32"/>
      <c r="HM21" s="32"/>
      <c r="HN21" s="32"/>
      <c r="HO21" s="32"/>
      <c r="HP21" s="32"/>
      <c r="HQ21" s="32"/>
      <c r="HR21" s="32"/>
      <c r="HS21" s="32"/>
      <c r="HT21" s="32"/>
      <c r="HU21" s="32"/>
      <c r="HV21" s="32"/>
      <c r="HW21" s="32"/>
      <c r="HX21" s="32"/>
      <c r="HY21" s="32"/>
      <c r="HZ21" s="32"/>
      <c r="IA21" s="32"/>
      <c r="IB21" s="32"/>
      <c r="IC21" s="32"/>
      <c r="ID21" s="32"/>
      <c r="IE21" s="32"/>
      <c r="IF21" s="32"/>
      <c r="IG21" s="32"/>
      <c r="IH21" s="32"/>
      <c r="II21" s="32"/>
      <c r="IJ21" s="32"/>
      <c r="IK21" s="32"/>
      <c r="IL21" s="32"/>
      <c r="IM21" s="32"/>
      <c r="IN21" s="32"/>
      <c r="IO21" s="32"/>
      <c r="IP21" s="32"/>
      <c r="IQ21" s="32"/>
      <c r="IR21" s="32"/>
      <c r="IS21" s="32"/>
      <c r="IT21" s="32"/>
      <c r="IU21" s="32"/>
    </row>
    <row r="22" spans="1:255" s="26" customFormat="1" ht="29.25" customHeight="1">
      <c r="A22" s="692">
        <v>2017</v>
      </c>
      <c r="B22" s="711">
        <v>21</v>
      </c>
      <c r="C22" s="693" t="s">
        <v>10</v>
      </c>
      <c r="D22" s="711">
        <v>4</v>
      </c>
      <c r="E22" s="711">
        <v>3</v>
      </c>
      <c r="F22" s="693" t="s">
        <v>10</v>
      </c>
      <c r="G22" s="711">
        <v>1</v>
      </c>
      <c r="H22" s="711">
        <v>16</v>
      </c>
      <c r="I22" s="711">
        <v>35</v>
      </c>
      <c r="J22" s="693" t="s">
        <v>10</v>
      </c>
      <c r="K22" s="693" t="s">
        <v>10</v>
      </c>
      <c r="L22" s="693" t="s">
        <v>10</v>
      </c>
      <c r="M22" s="693" t="s">
        <v>10</v>
      </c>
      <c r="N22" s="693">
        <v>1</v>
      </c>
      <c r="O22" s="693" t="s">
        <v>10</v>
      </c>
      <c r="P22" s="695">
        <v>2017</v>
      </c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/>
      <c r="BZ22" s="32"/>
      <c r="CA22" s="32"/>
      <c r="CB22" s="32"/>
      <c r="CC22" s="32"/>
      <c r="CD22" s="32"/>
      <c r="CE22" s="32"/>
      <c r="CF22" s="32"/>
      <c r="CG22" s="32"/>
      <c r="CH22" s="32"/>
      <c r="CI22" s="32"/>
      <c r="CJ22" s="32"/>
      <c r="CK22" s="32"/>
      <c r="CL22" s="32"/>
      <c r="CM22" s="32"/>
      <c r="CN22" s="32"/>
      <c r="CO22" s="32"/>
      <c r="CP22" s="32"/>
      <c r="CQ22" s="32"/>
      <c r="CR22" s="32"/>
      <c r="CS22" s="32"/>
      <c r="CT22" s="32"/>
      <c r="CU22" s="32"/>
      <c r="CV22" s="32"/>
      <c r="CW22" s="32"/>
      <c r="CX22" s="32"/>
      <c r="CY22" s="32"/>
      <c r="CZ22" s="32"/>
      <c r="DA22" s="32"/>
      <c r="DB22" s="32"/>
      <c r="DC22" s="32"/>
      <c r="DD22" s="32"/>
      <c r="DE22" s="32"/>
      <c r="DF22" s="32"/>
      <c r="DG22" s="32"/>
      <c r="DH22" s="32"/>
      <c r="DI22" s="32"/>
      <c r="DJ22" s="32"/>
      <c r="DK22" s="32"/>
      <c r="DL22" s="32"/>
      <c r="DM22" s="32"/>
      <c r="DN22" s="32"/>
      <c r="DO22" s="32"/>
      <c r="DP22" s="32"/>
      <c r="DQ22" s="32"/>
      <c r="DR22" s="32"/>
      <c r="DS22" s="32"/>
      <c r="DT22" s="32"/>
      <c r="DU22" s="32"/>
      <c r="DV22" s="32"/>
      <c r="DW22" s="32"/>
      <c r="DX22" s="32"/>
      <c r="DY22" s="32"/>
      <c r="DZ22" s="32"/>
      <c r="EA22" s="32"/>
      <c r="EB22" s="32"/>
      <c r="EC22" s="32"/>
      <c r="ED22" s="32"/>
      <c r="EE22" s="32"/>
      <c r="EF22" s="32"/>
      <c r="EG22" s="32"/>
      <c r="EH22" s="32"/>
      <c r="EI22" s="32"/>
      <c r="EJ22" s="32"/>
      <c r="EK22" s="32"/>
      <c r="EL22" s="32"/>
      <c r="EM22" s="32"/>
      <c r="EN22" s="32"/>
      <c r="EO22" s="32"/>
      <c r="EP22" s="32"/>
      <c r="EQ22" s="32"/>
      <c r="ER22" s="32"/>
      <c r="ES22" s="32"/>
      <c r="ET22" s="32"/>
      <c r="EU22" s="32"/>
      <c r="EV22" s="32"/>
      <c r="EW22" s="32"/>
      <c r="EX22" s="32"/>
      <c r="EY22" s="32"/>
      <c r="EZ22" s="32"/>
      <c r="FA22" s="32"/>
      <c r="FB22" s="32"/>
      <c r="FC22" s="32"/>
      <c r="FD22" s="32"/>
      <c r="FE22" s="32"/>
      <c r="FF22" s="32"/>
      <c r="FG22" s="32"/>
      <c r="FH22" s="32"/>
      <c r="FI22" s="32"/>
      <c r="FJ22" s="32"/>
      <c r="FK22" s="32"/>
      <c r="FL22" s="32"/>
      <c r="FM22" s="32"/>
      <c r="FN22" s="32"/>
      <c r="FO22" s="32"/>
      <c r="FP22" s="32"/>
      <c r="FQ22" s="32"/>
      <c r="FR22" s="32"/>
      <c r="FS22" s="32"/>
      <c r="FT22" s="32"/>
      <c r="FU22" s="32"/>
      <c r="FV22" s="32"/>
      <c r="FW22" s="32"/>
      <c r="FX22" s="32"/>
      <c r="FY22" s="32"/>
      <c r="FZ22" s="32"/>
      <c r="GA22" s="32"/>
      <c r="GB22" s="32"/>
      <c r="GC22" s="32"/>
      <c r="GD22" s="32"/>
      <c r="GE22" s="32"/>
      <c r="GF22" s="32"/>
      <c r="GG22" s="32"/>
      <c r="GH22" s="32"/>
      <c r="GI22" s="32"/>
      <c r="GJ22" s="32"/>
      <c r="GK22" s="32"/>
      <c r="GL22" s="32"/>
      <c r="GM22" s="32"/>
      <c r="GN22" s="32"/>
      <c r="GO22" s="32"/>
      <c r="GP22" s="32"/>
      <c r="GQ22" s="32"/>
      <c r="GR22" s="32"/>
      <c r="GS22" s="32"/>
      <c r="GT22" s="32"/>
      <c r="GU22" s="32"/>
      <c r="GV22" s="32"/>
      <c r="GW22" s="32"/>
      <c r="GX22" s="32"/>
      <c r="GY22" s="32"/>
      <c r="GZ22" s="32"/>
      <c r="HA22" s="32"/>
      <c r="HB22" s="32"/>
      <c r="HC22" s="32"/>
      <c r="HD22" s="32"/>
      <c r="HE22" s="32"/>
      <c r="HF22" s="32"/>
      <c r="HG22" s="32"/>
      <c r="HH22" s="32"/>
      <c r="HI22" s="32"/>
      <c r="HJ22" s="32"/>
      <c r="HK22" s="32"/>
      <c r="HL22" s="32"/>
      <c r="HM22" s="32"/>
      <c r="HN22" s="32"/>
      <c r="HO22" s="32"/>
      <c r="HP22" s="32"/>
      <c r="HQ22" s="32"/>
      <c r="HR22" s="32"/>
      <c r="HS22" s="32"/>
      <c r="HT22" s="32"/>
      <c r="HU22" s="32"/>
      <c r="HV22" s="32"/>
      <c r="HW22" s="32"/>
      <c r="HX22" s="32"/>
      <c r="HY22" s="32"/>
      <c r="HZ22" s="32"/>
      <c r="IA22" s="32"/>
      <c r="IB22" s="32"/>
      <c r="IC22" s="32"/>
      <c r="ID22" s="32"/>
      <c r="IE22" s="32"/>
      <c r="IF22" s="32"/>
      <c r="IG22" s="32"/>
      <c r="IH22" s="32"/>
      <c r="II22" s="32"/>
      <c r="IJ22" s="32"/>
      <c r="IK22" s="32"/>
      <c r="IL22" s="32"/>
      <c r="IM22" s="32"/>
      <c r="IN22" s="32"/>
      <c r="IO22" s="32"/>
      <c r="IP22" s="32"/>
      <c r="IQ22" s="32"/>
      <c r="IR22" s="32"/>
      <c r="IS22" s="32"/>
      <c r="IT22" s="32"/>
      <c r="IU22" s="32"/>
    </row>
    <row r="23" spans="1:255" s="26" customFormat="1" ht="29.25" customHeight="1">
      <c r="A23" s="692">
        <v>2018</v>
      </c>
      <c r="B23" s="711">
        <v>20</v>
      </c>
      <c r="C23" s="693" t="s">
        <v>10</v>
      </c>
      <c r="D23" s="711">
        <v>5</v>
      </c>
      <c r="E23" s="711">
        <v>1</v>
      </c>
      <c r="F23" s="693" t="s">
        <v>10</v>
      </c>
      <c r="G23" s="711">
        <v>1</v>
      </c>
      <c r="H23" s="711">
        <v>16</v>
      </c>
      <c r="I23" s="711">
        <v>35</v>
      </c>
      <c r="J23" s="693" t="s">
        <v>10</v>
      </c>
      <c r="K23" s="693" t="s">
        <v>10</v>
      </c>
      <c r="L23" s="693" t="s">
        <v>10</v>
      </c>
      <c r="M23" s="693" t="s">
        <v>10</v>
      </c>
      <c r="N23" s="693">
        <v>1</v>
      </c>
      <c r="O23" s="693" t="s">
        <v>10</v>
      </c>
      <c r="P23" s="695">
        <v>2018</v>
      </c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2"/>
      <c r="BX23" s="32"/>
      <c r="BY23" s="32"/>
      <c r="BZ23" s="32"/>
      <c r="CA23" s="32"/>
      <c r="CB23" s="32"/>
      <c r="CC23" s="32"/>
      <c r="CD23" s="32"/>
      <c r="CE23" s="32"/>
      <c r="CF23" s="32"/>
      <c r="CG23" s="32"/>
      <c r="CH23" s="32"/>
      <c r="CI23" s="32"/>
      <c r="CJ23" s="32"/>
      <c r="CK23" s="32"/>
      <c r="CL23" s="32"/>
      <c r="CM23" s="32"/>
      <c r="CN23" s="32"/>
      <c r="CO23" s="32"/>
      <c r="CP23" s="32"/>
      <c r="CQ23" s="32"/>
      <c r="CR23" s="32"/>
      <c r="CS23" s="32"/>
      <c r="CT23" s="32"/>
      <c r="CU23" s="32"/>
      <c r="CV23" s="32"/>
      <c r="CW23" s="32"/>
      <c r="CX23" s="32"/>
      <c r="CY23" s="32"/>
      <c r="CZ23" s="32"/>
      <c r="DA23" s="32"/>
      <c r="DB23" s="32"/>
      <c r="DC23" s="32"/>
      <c r="DD23" s="32"/>
      <c r="DE23" s="32"/>
      <c r="DF23" s="32"/>
      <c r="DG23" s="32"/>
      <c r="DH23" s="32"/>
      <c r="DI23" s="32"/>
      <c r="DJ23" s="32"/>
      <c r="DK23" s="32"/>
      <c r="DL23" s="32"/>
      <c r="DM23" s="32"/>
      <c r="DN23" s="32"/>
      <c r="DO23" s="32"/>
      <c r="DP23" s="32"/>
      <c r="DQ23" s="32"/>
      <c r="DR23" s="32"/>
      <c r="DS23" s="32"/>
      <c r="DT23" s="32"/>
      <c r="DU23" s="32"/>
      <c r="DV23" s="32"/>
      <c r="DW23" s="32"/>
      <c r="DX23" s="32"/>
      <c r="DY23" s="32"/>
      <c r="DZ23" s="32"/>
      <c r="EA23" s="32"/>
      <c r="EB23" s="32"/>
      <c r="EC23" s="32"/>
      <c r="ED23" s="32"/>
      <c r="EE23" s="32"/>
      <c r="EF23" s="32"/>
      <c r="EG23" s="32"/>
      <c r="EH23" s="32"/>
      <c r="EI23" s="32"/>
      <c r="EJ23" s="32"/>
      <c r="EK23" s="32"/>
      <c r="EL23" s="32"/>
      <c r="EM23" s="32"/>
      <c r="EN23" s="32"/>
      <c r="EO23" s="32"/>
      <c r="EP23" s="32"/>
      <c r="EQ23" s="32"/>
      <c r="ER23" s="32"/>
      <c r="ES23" s="32"/>
      <c r="ET23" s="32"/>
      <c r="EU23" s="32"/>
      <c r="EV23" s="32"/>
      <c r="EW23" s="32"/>
      <c r="EX23" s="32"/>
      <c r="EY23" s="32"/>
      <c r="EZ23" s="32"/>
      <c r="FA23" s="32"/>
      <c r="FB23" s="32"/>
      <c r="FC23" s="32"/>
      <c r="FD23" s="32"/>
      <c r="FE23" s="32"/>
      <c r="FF23" s="32"/>
      <c r="FG23" s="32"/>
      <c r="FH23" s="32"/>
      <c r="FI23" s="32"/>
      <c r="FJ23" s="32"/>
      <c r="FK23" s="32"/>
      <c r="FL23" s="32"/>
      <c r="FM23" s="32"/>
      <c r="FN23" s="32"/>
      <c r="FO23" s="32"/>
      <c r="FP23" s="32"/>
      <c r="FQ23" s="32"/>
      <c r="FR23" s="32"/>
      <c r="FS23" s="32"/>
      <c r="FT23" s="32"/>
      <c r="FU23" s="32"/>
      <c r="FV23" s="32"/>
      <c r="FW23" s="32"/>
      <c r="FX23" s="32"/>
      <c r="FY23" s="32"/>
      <c r="FZ23" s="32"/>
      <c r="GA23" s="32"/>
      <c r="GB23" s="32"/>
      <c r="GC23" s="32"/>
      <c r="GD23" s="32"/>
      <c r="GE23" s="32"/>
      <c r="GF23" s="32"/>
      <c r="GG23" s="32"/>
      <c r="GH23" s="32"/>
      <c r="GI23" s="32"/>
      <c r="GJ23" s="32"/>
      <c r="GK23" s="32"/>
      <c r="GL23" s="32"/>
      <c r="GM23" s="32"/>
      <c r="GN23" s="32"/>
      <c r="GO23" s="32"/>
      <c r="GP23" s="32"/>
      <c r="GQ23" s="32"/>
      <c r="GR23" s="32"/>
      <c r="GS23" s="32"/>
      <c r="GT23" s="32"/>
      <c r="GU23" s="32"/>
      <c r="GV23" s="32"/>
      <c r="GW23" s="32"/>
      <c r="GX23" s="32"/>
      <c r="GY23" s="32"/>
      <c r="GZ23" s="32"/>
      <c r="HA23" s="32"/>
      <c r="HB23" s="32"/>
      <c r="HC23" s="32"/>
      <c r="HD23" s="32"/>
      <c r="HE23" s="32"/>
      <c r="HF23" s="32"/>
      <c r="HG23" s="32"/>
      <c r="HH23" s="32"/>
      <c r="HI23" s="32"/>
      <c r="HJ23" s="32"/>
      <c r="HK23" s="32"/>
      <c r="HL23" s="32"/>
      <c r="HM23" s="32"/>
      <c r="HN23" s="32"/>
      <c r="HO23" s="32"/>
      <c r="HP23" s="32"/>
      <c r="HQ23" s="32"/>
      <c r="HR23" s="32"/>
      <c r="HS23" s="32"/>
      <c r="HT23" s="32"/>
      <c r="HU23" s="32"/>
      <c r="HV23" s="32"/>
      <c r="HW23" s="32"/>
      <c r="HX23" s="32"/>
      <c r="HY23" s="32"/>
      <c r="HZ23" s="32"/>
      <c r="IA23" s="32"/>
      <c r="IB23" s="32"/>
      <c r="IC23" s="32"/>
      <c r="ID23" s="32"/>
      <c r="IE23" s="32"/>
      <c r="IF23" s="32"/>
      <c r="IG23" s="32"/>
      <c r="IH23" s="32"/>
      <c r="II23" s="32"/>
      <c r="IJ23" s="32"/>
      <c r="IK23" s="32"/>
      <c r="IL23" s="32"/>
      <c r="IM23" s="32"/>
      <c r="IN23" s="32"/>
      <c r="IO23" s="32"/>
      <c r="IP23" s="32"/>
      <c r="IQ23" s="32"/>
      <c r="IR23" s="32"/>
      <c r="IS23" s="32"/>
      <c r="IT23" s="32"/>
      <c r="IU23" s="32"/>
    </row>
    <row r="24" spans="1:255" s="26" customFormat="1" ht="29.25" customHeight="1">
      <c r="A24" s="692">
        <v>2019</v>
      </c>
      <c r="B24" s="711">
        <v>21</v>
      </c>
      <c r="C24" s="693">
        <v>0</v>
      </c>
      <c r="D24" s="711">
        <v>5</v>
      </c>
      <c r="E24" s="711">
        <v>1</v>
      </c>
      <c r="F24" s="693">
        <v>0</v>
      </c>
      <c r="G24" s="711">
        <v>1</v>
      </c>
      <c r="H24" s="711">
        <v>17</v>
      </c>
      <c r="I24" s="711">
        <v>31</v>
      </c>
      <c r="J24" s="693">
        <v>1</v>
      </c>
      <c r="K24" s="693">
        <v>0</v>
      </c>
      <c r="L24" s="693">
        <v>0</v>
      </c>
      <c r="M24" s="693">
        <v>0</v>
      </c>
      <c r="N24" s="693">
        <v>0</v>
      </c>
      <c r="O24" s="693">
        <v>0</v>
      </c>
      <c r="P24" s="695">
        <v>2019</v>
      </c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  <c r="BO24" s="32"/>
      <c r="BP24" s="32"/>
      <c r="BQ24" s="32"/>
      <c r="BR24" s="32"/>
      <c r="BS24" s="32"/>
      <c r="BT24" s="32"/>
      <c r="BU24" s="32"/>
      <c r="BV24" s="32"/>
      <c r="BW24" s="32"/>
      <c r="BX24" s="32"/>
      <c r="BY24" s="32"/>
      <c r="BZ24" s="32"/>
      <c r="CA24" s="32"/>
      <c r="CB24" s="32"/>
      <c r="CC24" s="32"/>
      <c r="CD24" s="32"/>
      <c r="CE24" s="32"/>
      <c r="CF24" s="32"/>
      <c r="CG24" s="32"/>
      <c r="CH24" s="32"/>
      <c r="CI24" s="32"/>
      <c r="CJ24" s="32"/>
      <c r="CK24" s="32"/>
      <c r="CL24" s="32"/>
      <c r="CM24" s="32"/>
      <c r="CN24" s="32"/>
      <c r="CO24" s="32"/>
      <c r="CP24" s="32"/>
      <c r="CQ24" s="32"/>
      <c r="CR24" s="32"/>
      <c r="CS24" s="32"/>
      <c r="CT24" s="32"/>
      <c r="CU24" s="32"/>
      <c r="CV24" s="32"/>
      <c r="CW24" s="32"/>
      <c r="CX24" s="32"/>
      <c r="CY24" s="32"/>
      <c r="CZ24" s="32"/>
      <c r="DA24" s="32"/>
      <c r="DB24" s="32"/>
      <c r="DC24" s="32"/>
      <c r="DD24" s="32"/>
      <c r="DE24" s="32"/>
      <c r="DF24" s="32"/>
      <c r="DG24" s="32"/>
      <c r="DH24" s="32"/>
      <c r="DI24" s="32"/>
      <c r="DJ24" s="32"/>
      <c r="DK24" s="32"/>
      <c r="DL24" s="32"/>
      <c r="DM24" s="32"/>
      <c r="DN24" s="32"/>
      <c r="DO24" s="32"/>
      <c r="DP24" s="32"/>
      <c r="DQ24" s="32"/>
      <c r="DR24" s="32"/>
      <c r="DS24" s="32"/>
      <c r="DT24" s="32"/>
      <c r="DU24" s="32"/>
      <c r="DV24" s="32"/>
      <c r="DW24" s="32"/>
      <c r="DX24" s="32"/>
      <c r="DY24" s="32"/>
      <c r="DZ24" s="32"/>
      <c r="EA24" s="32"/>
      <c r="EB24" s="32"/>
      <c r="EC24" s="32"/>
      <c r="ED24" s="32"/>
      <c r="EE24" s="32"/>
      <c r="EF24" s="32"/>
      <c r="EG24" s="32"/>
      <c r="EH24" s="32"/>
      <c r="EI24" s="32"/>
      <c r="EJ24" s="32"/>
      <c r="EK24" s="32"/>
      <c r="EL24" s="32"/>
      <c r="EM24" s="32"/>
      <c r="EN24" s="32"/>
      <c r="EO24" s="32"/>
      <c r="EP24" s="32"/>
      <c r="EQ24" s="32"/>
      <c r="ER24" s="32"/>
      <c r="ES24" s="32"/>
      <c r="ET24" s="32"/>
      <c r="EU24" s="32"/>
      <c r="EV24" s="32"/>
      <c r="EW24" s="32"/>
      <c r="EX24" s="32"/>
      <c r="EY24" s="32"/>
      <c r="EZ24" s="32"/>
      <c r="FA24" s="32"/>
      <c r="FB24" s="32"/>
      <c r="FC24" s="32"/>
      <c r="FD24" s="32"/>
      <c r="FE24" s="32"/>
      <c r="FF24" s="32"/>
      <c r="FG24" s="32"/>
      <c r="FH24" s="32"/>
      <c r="FI24" s="32"/>
      <c r="FJ24" s="32"/>
      <c r="FK24" s="32"/>
      <c r="FL24" s="32"/>
      <c r="FM24" s="32"/>
      <c r="FN24" s="32"/>
      <c r="FO24" s="32"/>
      <c r="FP24" s="32"/>
      <c r="FQ24" s="32"/>
      <c r="FR24" s="32"/>
      <c r="FS24" s="32"/>
      <c r="FT24" s="32"/>
      <c r="FU24" s="32"/>
      <c r="FV24" s="32"/>
      <c r="FW24" s="32"/>
      <c r="FX24" s="32"/>
      <c r="FY24" s="32"/>
      <c r="FZ24" s="32"/>
      <c r="GA24" s="32"/>
      <c r="GB24" s="32"/>
      <c r="GC24" s="32"/>
      <c r="GD24" s="32"/>
      <c r="GE24" s="32"/>
      <c r="GF24" s="32"/>
      <c r="GG24" s="32"/>
      <c r="GH24" s="32"/>
      <c r="GI24" s="32"/>
      <c r="GJ24" s="32"/>
      <c r="GK24" s="32"/>
      <c r="GL24" s="32"/>
      <c r="GM24" s="32"/>
      <c r="GN24" s="32"/>
      <c r="GO24" s="32"/>
      <c r="GP24" s="32"/>
      <c r="GQ24" s="32"/>
      <c r="GR24" s="32"/>
      <c r="GS24" s="32"/>
      <c r="GT24" s="32"/>
      <c r="GU24" s="32"/>
      <c r="GV24" s="32"/>
      <c r="GW24" s="32"/>
      <c r="GX24" s="32"/>
      <c r="GY24" s="32"/>
      <c r="GZ24" s="32"/>
      <c r="HA24" s="32"/>
      <c r="HB24" s="32"/>
      <c r="HC24" s="32"/>
      <c r="HD24" s="32"/>
      <c r="HE24" s="32"/>
      <c r="HF24" s="32"/>
      <c r="HG24" s="32"/>
      <c r="HH24" s="32"/>
      <c r="HI24" s="32"/>
      <c r="HJ24" s="32"/>
      <c r="HK24" s="32"/>
      <c r="HL24" s="32"/>
      <c r="HM24" s="32"/>
      <c r="HN24" s="32"/>
      <c r="HO24" s="32"/>
      <c r="HP24" s="32"/>
      <c r="HQ24" s="32"/>
      <c r="HR24" s="32"/>
      <c r="HS24" s="32"/>
      <c r="HT24" s="32"/>
      <c r="HU24" s="32"/>
      <c r="HV24" s="32"/>
      <c r="HW24" s="32"/>
      <c r="HX24" s="32"/>
      <c r="HY24" s="32"/>
      <c r="HZ24" s="32"/>
      <c r="IA24" s="32"/>
      <c r="IB24" s="32"/>
      <c r="IC24" s="32"/>
      <c r="ID24" s="32"/>
      <c r="IE24" s="32"/>
      <c r="IF24" s="32"/>
      <c r="IG24" s="32"/>
      <c r="IH24" s="32"/>
      <c r="II24" s="32"/>
      <c r="IJ24" s="32"/>
      <c r="IK24" s="32"/>
      <c r="IL24" s="32"/>
      <c r="IM24" s="32"/>
      <c r="IN24" s="32"/>
      <c r="IO24" s="32"/>
      <c r="IP24" s="32"/>
      <c r="IQ24" s="32"/>
      <c r="IR24" s="32"/>
      <c r="IS24" s="32"/>
      <c r="IT24" s="32"/>
      <c r="IU24" s="32"/>
    </row>
    <row r="25" spans="1:255" s="406" customFormat="1" ht="29.25" customHeight="1" thickBot="1">
      <c r="A25" s="1125">
        <v>2020</v>
      </c>
      <c r="B25" s="1130">
        <v>23</v>
      </c>
      <c r="C25" s="1126">
        <v>0</v>
      </c>
      <c r="D25" s="1130">
        <v>5</v>
      </c>
      <c r="E25" s="1130">
        <v>1</v>
      </c>
      <c r="F25" s="1126">
        <v>0</v>
      </c>
      <c r="G25" s="1130">
        <v>1</v>
      </c>
      <c r="H25" s="1130">
        <v>13</v>
      </c>
      <c r="I25" s="1130">
        <v>32</v>
      </c>
      <c r="J25" s="1126">
        <v>1</v>
      </c>
      <c r="K25" s="1126">
        <v>0</v>
      </c>
      <c r="L25" s="1126">
        <v>0</v>
      </c>
      <c r="M25" s="1126">
        <v>0</v>
      </c>
      <c r="N25" s="1126">
        <v>0</v>
      </c>
      <c r="O25" s="1126">
        <v>0</v>
      </c>
      <c r="P25" s="1128">
        <v>2020</v>
      </c>
      <c r="Q25" s="1129"/>
      <c r="R25" s="1129"/>
      <c r="S25" s="1129"/>
      <c r="T25" s="1129"/>
      <c r="U25" s="1129"/>
      <c r="V25" s="1129"/>
      <c r="W25" s="1129"/>
      <c r="X25" s="1129"/>
      <c r="Y25" s="1129"/>
      <c r="Z25" s="1129"/>
      <c r="AA25" s="1129"/>
      <c r="AB25" s="1129"/>
      <c r="AC25" s="1129"/>
      <c r="AD25" s="1129"/>
      <c r="AE25" s="1129"/>
      <c r="AF25" s="1129"/>
      <c r="AG25" s="1129"/>
      <c r="AH25" s="1129"/>
      <c r="AI25" s="1129"/>
      <c r="AJ25" s="1129"/>
      <c r="AK25" s="1129"/>
      <c r="AL25" s="1129"/>
      <c r="AM25" s="1129"/>
      <c r="AN25" s="1129"/>
      <c r="AO25" s="1129"/>
      <c r="AP25" s="1129"/>
      <c r="AQ25" s="1129"/>
      <c r="AR25" s="1129"/>
      <c r="AS25" s="1129"/>
      <c r="AT25" s="1129"/>
      <c r="AU25" s="1129"/>
      <c r="AV25" s="1129"/>
      <c r="AW25" s="1129"/>
      <c r="AX25" s="1129"/>
      <c r="AY25" s="1129"/>
      <c r="AZ25" s="1129"/>
      <c r="BA25" s="1129"/>
      <c r="BB25" s="1129"/>
      <c r="BC25" s="1129"/>
      <c r="BD25" s="1129"/>
      <c r="BE25" s="1129"/>
      <c r="BF25" s="1129"/>
      <c r="BG25" s="1129"/>
      <c r="BH25" s="1129"/>
      <c r="BI25" s="1129"/>
      <c r="BJ25" s="1129"/>
      <c r="BK25" s="1129"/>
      <c r="BL25" s="1129"/>
      <c r="BM25" s="1129"/>
      <c r="BN25" s="1129"/>
      <c r="BO25" s="1129"/>
      <c r="BP25" s="1129"/>
      <c r="BQ25" s="1129"/>
      <c r="BR25" s="1129"/>
      <c r="BS25" s="1129"/>
      <c r="BT25" s="1129"/>
      <c r="BU25" s="1129"/>
      <c r="BV25" s="1129"/>
      <c r="BW25" s="1129"/>
      <c r="BX25" s="1129"/>
      <c r="BY25" s="1129"/>
      <c r="BZ25" s="1129"/>
      <c r="CA25" s="1129"/>
      <c r="CB25" s="1129"/>
      <c r="CC25" s="1129"/>
      <c r="CD25" s="1129"/>
      <c r="CE25" s="1129"/>
      <c r="CF25" s="1129"/>
      <c r="CG25" s="1129"/>
      <c r="CH25" s="1129"/>
      <c r="CI25" s="1129"/>
      <c r="CJ25" s="1129"/>
      <c r="CK25" s="1129"/>
      <c r="CL25" s="1129"/>
      <c r="CM25" s="1129"/>
      <c r="CN25" s="1129"/>
      <c r="CO25" s="1129"/>
      <c r="CP25" s="1129"/>
      <c r="CQ25" s="1129"/>
      <c r="CR25" s="1129"/>
      <c r="CS25" s="1129"/>
      <c r="CT25" s="1129"/>
      <c r="CU25" s="1129"/>
      <c r="CV25" s="1129"/>
      <c r="CW25" s="1129"/>
      <c r="CX25" s="1129"/>
      <c r="CY25" s="1129"/>
      <c r="CZ25" s="1129"/>
      <c r="DA25" s="1129"/>
      <c r="DB25" s="1129"/>
      <c r="DC25" s="1129"/>
      <c r="DD25" s="1129"/>
      <c r="DE25" s="1129"/>
      <c r="DF25" s="1129"/>
      <c r="DG25" s="1129"/>
      <c r="DH25" s="1129"/>
      <c r="DI25" s="1129"/>
      <c r="DJ25" s="1129"/>
      <c r="DK25" s="1129"/>
      <c r="DL25" s="1129"/>
      <c r="DM25" s="1129"/>
      <c r="DN25" s="1129"/>
      <c r="DO25" s="1129"/>
      <c r="DP25" s="1129"/>
      <c r="DQ25" s="1129"/>
      <c r="DR25" s="1129"/>
      <c r="DS25" s="1129"/>
      <c r="DT25" s="1129"/>
      <c r="DU25" s="1129"/>
      <c r="DV25" s="1129"/>
      <c r="DW25" s="1129"/>
      <c r="DX25" s="1129"/>
      <c r="DY25" s="1129"/>
      <c r="DZ25" s="1129"/>
      <c r="EA25" s="1129"/>
      <c r="EB25" s="1129"/>
      <c r="EC25" s="1129"/>
      <c r="ED25" s="1129"/>
      <c r="EE25" s="1129"/>
      <c r="EF25" s="1129"/>
      <c r="EG25" s="1129"/>
      <c r="EH25" s="1129"/>
      <c r="EI25" s="1129"/>
      <c r="EJ25" s="1129"/>
      <c r="EK25" s="1129"/>
      <c r="EL25" s="1129"/>
      <c r="EM25" s="1129"/>
      <c r="EN25" s="1129"/>
      <c r="EO25" s="1129"/>
      <c r="EP25" s="1129"/>
      <c r="EQ25" s="1129"/>
      <c r="ER25" s="1129"/>
      <c r="ES25" s="1129"/>
      <c r="ET25" s="1129"/>
      <c r="EU25" s="1129"/>
      <c r="EV25" s="1129"/>
      <c r="EW25" s="1129"/>
      <c r="EX25" s="1129"/>
      <c r="EY25" s="1129"/>
      <c r="EZ25" s="1129"/>
      <c r="FA25" s="1129"/>
      <c r="FB25" s="1129"/>
      <c r="FC25" s="1129"/>
      <c r="FD25" s="1129"/>
      <c r="FE25" s="1129"/>
      <c r="FF25" s="1129"/>
      <c r="FG25" s="1129"/>
      <c r="FH25" s="1129"/>
      <c r="FI25" s="1129"/>
      <c r="FJ25" s="1129"/>
      <c r="FK25" s="1129"/>
      <c r="FL25" s="1129"/>
      <c r="FM25" s="1129"/>
      <c r="FN25" s="1129"/>
      <c r="FO25" s="1129"/>
      <c r="FP25" s="1129"/>
      <c r="FQ25" s="1129"/>
      <c r="FR25" s="1129"/>
      <c r="FS25" s="1129"/>
      <c r="FT25" s="1129"/>
      <c r="FU25" s="1129"/>
      <c r="FV25" s="1129"/>
      <c r="FW25" s="1129"/>
      <c r="FX25" s="1129"/>
      <c r="FY25" s="1129"/>
      <c r="FZ25" s="1129"/>
      <c r="GA25" s="1129"/>
      <c r="GB25" s="1129"/>
      <c r="GC25" s="1129"/>
      <c r="GD25" s="1129"/>
      <c r="GE25" s="1129"/>
      <c r="GF25" s="1129"/>
      <c r="GG25" s="1129"/>
      <c r="GH25" s="1129"/>
      <c r="GI25" s="1129"/>
      <c r="GJ25" s="1129"/>
      <c r="GK25" s="1129"/>
      <c r="GL25" s="1129"/>
      <c r="GM25" s="1129"/>
      <c r="GN25" s="1129"/>
      <c r="GO25" s="1129"/>
      <c r="GP25" s="1129"/>
      <c r="GQ25" s="1129"/>
      <c r="GR25" s="1129"/>
      <c r="GS25" s="1129"/>
      <c r="GT25" s="1129"/>
      <c r="GU25" s="1129"/>
      <c r="GV25" s="1129"/>
      <c r="GW25" s="1129"/>
      <c r="GX25" s="1129"/>
      <c r="GY25" s="1129"/>
      <c r="GZ25" s="1129"/>
      <c r="HA25" s="1129"/>
      <c r="HB25" s="1129"/>
      <c r="HC25" s="1129"/>
      <c r="HD25" s="1129"/>
      <c r="HE25" s="1129"/>
      <c r="HF25" s="1129"/>
      <c r="HG25" s="1129"/>
      <c r="HH25" s="1129"/>
      <c r="HI25" s="1129"/>
      <c r="HJ25" s="1129"/>
      <c r="HK25" s="1129"/>
      <c r="HL25" s="1129"/>
      <c r="HM25" s="1129"/>
      <c r="HN25" s="1129"/>
      <c r="HO25" s="1129"/>
      <c r="HP25" s="1129"/>
      <c r="HQ25" s="1129"/>
      <c r="HR25" s="1129"/>
      <c r="HS25" s="1129"/>
      <c r="HT25" s="1129"/>
      <c r="HU25" s="1129"/>
      <c r="HV25" s="1129"/>
      <c r="HW25" s="1129"/>
      <c r="HX25" s="1129"/>
      <c r="HY25" s="1129"/>
      <c r="HZ25" s="1129"/>
      <c r="IA25" s="1129"/>
      <c r="IB25" s="1129"/>
      <c r="IC25" s="1129"/>
      <c r="ID25" s="1129"/>
      <c r="IE25" s="1129"/>
      <c r="IF25" s="1129"/>
      <c r="IG25" s="1129"/>
      <c r="IH25" s="1129"/>
      <c r="II25" s="1129"/>
      <c r="IJ25" s="1129"/>
      <c r="IK25" s="1129"/>
      <c r="IL25" s="1129"/>
      <c r="IM25" s="1129"/>
      <c r="IN25" s="1129"/>
      <c r="IO25" s="1129"/>
      <c r="IP25" s="1129"/>
      <c r="IQ25" s="1129"/>
      <c r="IR25" s="1129"/>
      <c r="IS25" s="1129"/>
      <c r="IT25" s="1129"/>
      <c r="IU25" s="1129"/>
    </row>
    <row r="26" spans="2:15" s="26" customFormat="1" ht="3" customHeight="1">
      <c r="B26" s="287"/>
      <c r="C26" s="287"/>
      <c r="D26" s="30"/>
      <c r="E26" s="30"/>
      <c r="F26" s="30"/>
      <c r="G26" s="30"/>
      <c r="H26" s="30"/>
      <c r="K26" s="288"/>
      <c r="O26" s="286"/>
    </row>
    <row r="27" spans="1:16" s="26" customFormat="1" ht="12" customHeight="1">
      <c r="A27" s="27" t="s">
        <v>210</v>
      </c>
      <c r="B27" s="25"/>
      <c r="C27" s="25"/>
      <c r="I27" s="58" t="s">
        <v>214</v>
      </c>
      <c r="J27" s="56"/>
      <c r="K27" s="56"/>
      <c r="L27" s="56"/>
      <c r="O27" s="286"/>
      <c r="P27" s="27"/>
    </row>
    <row r="28" spans="2:21" ht="12" customHeight="1">
      <c r="B28" s="25"/>
      <c r="C28" s="317"/>
      <c r="I28" s="58"/>
      <c r="J28" s="56"/>
      <c r="K28" s="56"/>
      <c r="L28" s="56"/>
      <c r="P28" s="318"/>
      <c r="T28" s="319"/>
      <c r="U28" s="316"/>
    </row>
    <row r="29" ht="12" customHeight="1">
      <c r="I29" s="319"/>
    </row>
    <row r="30" ht="18" customHeight="1">
      <c r="I30" s="319"/>
    </row>
    <row r="31" ht="12" customHeight="1">
      <c r="I31" s="319"/>
    </row>
    <row r="32" ht="12" customHeight="1">
      <c r="I32" s="319"/>
    </row>
    <row r="33" spans="15:16" ht="12.75" customHeight="1">
      <c r="O33" s="316"/>
      <c r="P33" s="318"/>
    </row>
    <row r="34" spans="15:16" ht="12.75" customHeight="1">
      <c r="O34" s="316"/>
      <c r="P34" s="318"/>
    </row>
    <row r="35" spans="15:16" ht="12.75" customHeight="1">
      <c r="O35" s="316"/>
      <c r="P35" s="318"/>
    </row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9.75" customHeight="1"/>
  </sheetData>
  <sheetProtection/>
  <mergeCells count="43">
    <mergeCell ref="O17:O18"/>
    <mergeCell ref="O19:O20"/>
    <mergeCell ref="K17:K18"/>
    <mergeCell ref="K19:K20"/>
    <mergeCell ref="L17:L18"/>
    <mergeCell ref="L19:L20"/>
    <mergeCell ref="M17:M18"/>
    <mergeCell ref="M19:M20"/>
    <mergeCell ref="N19:N20"/>
    <mergeCell ref="I6:I7"/>
    <mergeCell ref="I8:I9"/>
    <mergeCell ref="J6:J7"/>
    <mergeCell ref="K6:K7"/>
    <mergeCell ref="J8:J9"/>
    <mergeCell ref="K8:K9"/>
    <mergeCell ref="H6:H7"/>
    <mergeCell ref="H8:H9"/>
    <mergeCell ref="G8:G9"/>
    <mergeCell ref="F8:F9"/>
    <mergeCell ref="E6:E7"/>
    <mergeCell ref="E8:E9"/>
    <mergeCell ref="F6:F7"/>
    <mergeCell ref="G6:G7"/>
    <mergeCell ref="A6:A9"/>
    <mergeCell ref="A17:A20"/>
    <mergeCell ref="P6:P9"/>
    <mergeCell ref="P17:P20"/>
    <mergeCell ref="B6:B7"/>
    <mergeCell ref="B8:B9"/>
    <mergeCell ref="C6:C7"/>
    <mergeCell ref="C8:C9"/>
    <mergeCell ref="D6:D7"/>
    <mergeCell ref="D8:D9"/>
    <mergeCell ref="F17:F18"/>
    <mergeCell ref="F19:F20"/>
    <mergeCell ref="I17:I18"/>
    <mergeCell ref="I19:I20"/>
    <mergeCell ref="J17:J18"/>
    <mergeCell ref="J19:J20"/>
    <mergeCell ref="G19:G20"/>
    <mergeCell ref="G17:G18"/>
    <mergeCell ref="H17:H18"/>
    <mergeCell ref="H19:H20"/>
  </mergeCells>
  <printOptions/>
  <pageMargins left="0.984251968503937" right="0.984251968503937" top="0.5905511811023623" bottom="0.5905511811023623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U23"/>
  <sheetViews>
    <sheetView tabSelected="1" view="pageBreakPreview" zoomScaleSheetLayoutView="100" workbookViewId="0" topLeftCell="A1">
      <selection activeCell="E28" sqref="E28"/>
    </sheetView>
  </sheetViews>
  <sheetFormatPr defaultColWidth="7.99609375" defaultRowHeight="13.5"/>
  <cols>
    <col min="1" max="1" width="9.77734375" style="111" customWidth="1"/>
    <col min="2" max="2" width="7.21484375" style="111" customWidth="1"/>
    <col min="3" max="3" width="7.77734375" style="111" customWidth="1"/>
    <col min="4" max="4" width="5.99609375" style="111" customWidth="1"/>
    <col min="5" max="5" width="7.10546875" style="111" customWidth="1"/>
    <col min="6" max="6" width="7.21484375" style="111" customWidth="1"/>
    <col min="7" max="7" width="7.10546875" style="111" customWidth="1"/>
    <col min="8" max="8" width="7.21484375" style="111" customWidth="1"/>
    <col min="9" max="9" width="6.77734375" style="111" customWidth="1"/>
    <col min="10" max="10" width="7.21484375" style="111" customWidth="1"/>
    <col min="11" max="11" width="6.99609375" style="111" customWidth="1"/>
    <col min="12" max="12" width="7.3359375" style="111" customWidth="1"/>
    <col min="13" max="13" width="6.10546875" style="111" customWidth="1"/>
    <col min="14" max="14" width="7.3359375" style="111" customWidth="1"/>
    <col min="15" max="15" width="6.10546875" style="111" customWidth="1"/>
    <col min="16" max="16" width="6.77734375" style="111" customWidth="1"/>
    <col min="17" max="17" width="6.6640625" style="111" customWidth="1"/>
    <col min="18" max="18" width="9.77734375" style="111" customWidth="1"/>
    <col min="19" max="20" width="0.44140625" style="111" customWidth="1"/>
    <col min="21" max="16384" width="7.99609375" style="111" customWidth="1"/>
  </cols>
  <sheetData>
    <row r="1" spans="1:18" s="804" customFormat="1" ht="12" customHeight="1">
      <c r="A1" s="732" t="s">
        <v>410</v>
      </c>
      <c r="R1" s="805" t="s">
        <v>22</v>
      </c>
    </row>
    <row r="2" s="337" customFormat="1" ht="12" customHeight="1"/>
    <row r="3" spans="1:18" s="133" customFormat="1" ht="22.5">
      <c r="A3" s="132" t="s">
        <v>890</v>
      </c>
      <c r="B3" s="132"/>
      <c r="C3" s="132"/>
      <c r="D3" s="132"/>
      <c r="E3" s="132"/>
      <c r="F3" s="132"/>
      <c r="G3" s="132"/>
      <c r="H3" s="132"/>
      <c r="I3" s="132"/>
      <c r="J3" s="132" t="s">
        <v>891</v>
      </c>
      <c r="K3" s="132"/>
      <c r="L3" s="132"/>
      <c r="M3" s="132"/>
      <c r="N3" s="132"/>
      <c r="O3" s="132"/>
      <c r="P3" s="132"/>
      <c r="Q3" s="132"/>
      <c r="R3" s="132"/>
    </row>
    <row r="4" spans="1:18" s="110" customFormat="1" ht="12" customHeight="1">
      <c r="A4" s="109"/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</row>
    <row r="5" spans="1:18" s="755" customFormat="1" ht="12" customHeight="1" thickBot="1">
      <c r="A5" s="754" t="s">
        <v>450</v>
      </c>
      <c r="B5" s="754"/>
      <c r="C5" s="754"/>
      <c r="D5" s="754"/>
      <c r="E5" s="754"/>
      <c r="F5" s="754"/>
      <c r="G5" s="754"/>
      <c r="H5" s="754"/>
      <c r="I5" s="754"/>
      <c r="J5" s="754"/>
      <c r="K5" s="754"/>
      <c r="L5" s="754"/>
      <c r="M5" s="754"/>
      <c r="N5" s="754"/>
      <c r="O5" s="754"/>
      <c r="P5" s="754"/>
      <c r="Q5" s="754"/>
      <c r="R5" s="754" t="s">
        <v>451</v>
      </c>
    </row>
    <row r="6" spans="1:18" s="135" customFormat="1" ht="20.25" customHeight="1">
      <c r="A6" s="1211" t="s">
        <v>253</v>
      </c>
      <c r="B6" s="484" t="s">
        <v>254</v>
      </c>
      <c r="C6" s="485"/>
      <c r="D6" s="484" t="s">
        <v>255</v>
      </c>
      <c r="E6" s="485"/>
      <c r="F6" s="484" t="s">
        <v>256</v>
      </c>
      <c r="G6" s="485"/>
      <c r="H6" s="1213" t="s">
        <v>455</v>
      </c>
      <c r="I6" s="1214"/>
      <c r="J6" s="484" t="s">
        <v>456</v>
      </c>
      <c r="K6" s="485"/>
      <c r="L6" s="1217" t="s">
        <v>454</v>
      </c>
      <c r="M6" s="1214"/>
      <c r="N6" s="484" t="s">
        <v>257</v>
      </c>
      <c r="O6" s="485"/>
      <c r="P6" s="484" t="s">
        <v>457</v>
      </c>
      <c r="Q6" s="485"/>
      <c r="R6" s="1209" t="s">
        <v>23</v>
      </c>
    </row>
    <row r="7" spans="1:18" s="135" customFormat="1" ht="27.75" customHeight="1">
      <c r="A7" s="1212"/>
      <c r="B7" s="486" t="s">
        <v>2</v>
      </c>
      <c r="C7" s="487"/>
      <c r="D7" s="486" t="s">
        <v>452</v>
      </c>
      <c r="E7" s="487"/>
      <c r="F7" s="486" t="s">
        <v>7</v>
      </c>
      <c r="G7" s="487"/>
      <c r="H7" s="1215" t="s">
        <v>458</v>
      </c>
      <c r="I7" s="1216"/>
      <c r="J7" s="486" t="s">
        <v>453</v>
      </c>
      <c r="K7" s="487"/>
      <c r="L7" s="1218" t="s">
        <v>44</v>
      </c>
      <c r="M7" s="1219"/>
      <c r="N7" s="486" t="s">
        <v>6</v>
      </c>
      <c r="O7" s="487"/>
      <c r="P7" s="486" t="s">
        <v>3</v>
      </c>
      <c r="Q7" s="487"/>
      <c r="R7" s="1210"/>
    </row>
    <row r="8" spans="1:18" s="135" customFormat="1" ht="20.25" customHeight="1">
      <c r="A8" s="1179"/>
      <c r="B8" s="488" t="s">
        <v>258</v>
      </c>
      <c r="C8" s="488" t="s">
        <v>249</v>
      </c>
      <c r="D8" s="488" t="s">
        <v>258</v>
      </c>
      <c r="E8" s="488" t="s">
        <v>249</v>
      </c>
      <c r="F8" s="488" t="s">
        <v>258</v>
      </c>
      <c r="G8" s="488" t="s">
        <v>249</v>
      </c>
      <c r="H8" s="488" t="s">
        <v>258</v>
      </c>
      <c r="I8" s="488" t="s">
        <v>249</v>
      </c>
      <c r="J8" s="488" t="s">
        <v>258</v>
      </c>
      <c r="K8" s="488" t="s">
        <v>249</v>
      </c>
      <c r="L8" s="488" t="s">
        <v>258</v>
      </c>
      <c r="M8" s="488" t="s">
        <v>249</v>
      </c>
      <c r="N8" s="488" t="s">
        <v>258</v>
      </c>
      <c r="O8" s="488" t="s">
        <v>249</v>
      </c>
      <c r="P8" s="488" t="s">
        <v>258</v>
      </c>
      <c r="Q8" s="488" t="s">
        <v>249</v>
      </c>
      <c r="R8" s="1182"/>
    </row>
    <row r="9" spans="1:18" s="135" customFormat="1" ht="31.5" customHeight="1">
      <c r="A9" s="1180"/>
      <c r="B9" s="489" t="s">
        <v>8</v>
      </c>
      <c r="C9" s="489" t="s">
        <v>9</v>
      </c>
      <c r="D9" s="489" t="s">
        <v>8</v>
      </c>
      <c r="E9" s="489" t="s">
        <v>9</v>
      </c>
      <c r="F9" s="489" t="s">
        <v>8</v>
      </c>
      <c r="G9" s="489" t="s">
        <v>9</v>
      </c>
      <c r="H9" s="489" t="s">
        <v>8</v>
      </c>
      <c r="I9" s="489" t="s">
        <v>9</v>
      </c>
      <c r="J9" s="489" t="s">
        <v>8</v>
      </c>
      <c r="K9" s="489" t="s">
        <v>9</v>
      </c>
      <c r="L9" s="489" t="s">
        <v>8</v>
      </c>
      <c r="M9" s="489" t="s">
        <v>9</v>
      </c>
      <c r="N9" s="489" t="s">
        <v>8</v>
      </c>
      <c r="O9" s="489" t="s">
        <v>9</v>
      </c>
      <c r="P9" s="489" t="s">
        <v>8</v>
      </c>
      <c r="Q9" s="489" t="s">
        <v>9</v>
      </c>
      <c r="R9" s="1183"/>
    </row>
    <row r="10" spans="1:255" s="134" customFormat="1" ht="22.5" customHeight="1">
      <c r="A10" s="490">
        <v>2016</v>
      </c>
      <c r="B10" s="491">
        <v>1266</v>
      </c>
      <c r="C10" s="419">
        <v>466423</v>
      </c>
      <c r="D10" s="492">
        <v>663</v>
      </c>
      <c r="E10" s="492">
        <v>200744</v>
      </c>
      <c r="F10" s="492">
        <v>249</v>
      </c>
      <c r="G10" s="492">
        <v>84310</v>
      </c>
      <c r="H10" s="492">
        <v>174</v>
      </c>
      <c r="I10" s="492">
        <v>104689</v>
      </c>
      <c r="J10" s="492">
        <v>43</v>
      </c>
      <c r="K10" s="492">
        <v>32358</v>
      </c>
      <c r="L10" s="492">
        <v>40</v>
      </c>
      <c r="M10" s="492">
        <v>14808</v>
      </c>
      <c r="N10" s="492">
        <v>8</v>
      </c>
      <c r="O10" s="492">
        <v>811</v>
      </c>
      <c r="P10" s="492">
        <v>89</v>
      </c>
      <c r="Q10" s="492">
        <v>28703</v>
      </c>
      <c r="R10" s="493">
        <v>2016</v>
      </c>
      <c r="S10" s="136"/>
      <c r="T10" s="136"/>
      <c r="U10" s="136"/>
      <c r="V10" s="137"/>
      <c r="W10" s="137"/>
      <c r="X10" s="137"/>
      <c r="Y10" s="137"/>
      <c r="Z10" s="137"/>
      <c r="AA10" s="137"/>
      <c r="AB10" s="137"/>
      <c r="AC10" s="137"/>
      <c r="AD10" s="137"/>
      <c r="AE10" s="137"/>
      <c r="AF10" s="137"/>
      <c r="AG10" s="137"/>
      <c r="AH10" s="137"/>
      <c r="AI10" s="137"/>
      <c r="AJ10" s="137"/>
      <c r="AK10" s="137"/>
      <c r="AL10" s="137"/>
      <c r="AM10" s="137"/>
      <c r="AN10" s="137"/>
      <c r="AO10" s="137"/>
      <c r="AP10" s="137"/>
      <c r="AQ10" s="137"/>
      <c r="AR10" s="137"/>
      <c r="AS10" s="137"/>
      <c r="AT10" s="137"/>
      <c r="AU10" s="137"/>
      <c r="AV10" s="137"/>
      <c r="AW10" s="137"/>
      <c r="AX10" s="137"/>
      <c r="AY10" s="137"/>
      <c r="AZ10" s="137"/>
      <c r="BA10" s="137"/>
      <c r="BB10" s="137"/>
      <c r="BC10" s="137"/>
      <c r="BD10" s="137"/>
      <c r="BE10" s="137"/>
      <c r="BF10" s="137"/>
      <c r="BG10" s="137"/>
      <c r="BH10" s="137"/>
      <c r="BI10" s="137"/>
      <c r="BJ10" s="137"/>
      <c r="BK10" s="137"/>
      <c r="BL10" s="137"/>
      <c r="BM10" s="137"/>
      <c r="BN10" s="137"/>
      <c r="BO10" s="137"/>
      <c r="BP10" s="137"/>
      <c r="BQ10" s="137"/>
      <c r="BR10" s="137"/>
      <c r="BS10" s="137"/>
      <c r="BT10" s="137"/>
      <c r="BU10" s="137"/>
      <c r="BV10" s="137"/>
      <c r="BW10" s="137"/>
      <c r="BX10" s="137"/>
      <c r="BY10" s="137"/>
      <c r="BZ10" s="137"/>
      <c r="CA10" s="137"/>
      <c r="CB10" s="137"/>
      <c r="CC10" s="137"/>
      <c r="CD10" s="137"/>
      <c r="CE10" s="137"/>
      <c r="CF10" s="137"/>
      <c r="CG10" s="137"/>
      <c r="CH10" s="137"/>
      <c r="CI10" s="137"/>
      <c r="CJ10" s="137"/>
      <c r="CK10" s="137"/>
      <c r="CL10" s="137"/>
      <c r="CM10" s="137"/>
      <c r="CN10" s="137"/>
      <c r="CO10" s="137"/>
      <c r="CP10" s="137"/>
      <c r="CQ10" s="137"/>
      <c r="CR10" s="137"/>
      <c r="CS10" s="137"/>
      <c r="CT10" s="137"/>
      <c r="CU10" s="137"/>
      <c r="CV10" s="137"/>
      <c r="CW10" s="137"/>
      <c r="CX10" s="137"/>
      <c r="CY10" s="137"/>
      <c r="CZ10" s="137"/>
      <c r="DA10" s="137"/>
      <c r="DB10" s="137"/>
      <c r="DC10" s="137"/>
      <c r="DD10" s="137"/>
      <c r="DE10" s="137"/>
      <c r="DF10" s="137"/>
      <c r="DG10" s="137"/>
      <c r="DH10" s="137"/>
      <c r="DI10" s="137"/>
      <c r="DJ10" s="137"/>
      <c r="DK10" s="137"/>
      <c r="DL10" s="137"/>
      <c r="DM10" s="137"/>
      <c r="DN10" s="137"/>
      <c r="DO10" s="137"/>
      <c r="DP10" s="137"/>
      <c r="DQ10" s="137"/>
      <c r="DR10" s="137"/>
      <c r="DS10" s="137"/>
      <c r="DT10" s="137"/>
      <c r="DU10" s="137"/>
      <c r="DV10" s="137"/>
      <c r="DW10" s="137"/>
      <c r="DX10" s="137"/>
      <c r="DY10" s="137"/>
      <c r="DZ10" s="137"/>
      <c r="EA10" s="137"/>
      <c r="EB10" s="137"/>
      <c r="EC10" s="137"/>
      <c r="ED10" s="137"/>
      <c r="EE10" s="137"/>
      <c r="EF10" s="137"/>
      <c r="EG10" s="137"/>
      <c r="EH10" s="137"/>
      <c r="EI10" s="137"/>
      <c r="EJ10" s="137"/>
      <c r="EK10" s="137"/>
      <c r="EL10" s="137"/>
      <c r="EM10" s="137"/>
      <c r="EN10" s="137"/>
      <c r="EO10" s="137"/>
      <c r="EP10" s="137"/>
      <c r="EQ10" s="137"/>
      <c r="ER10" s="137"/>
      <c r="ES10" s="137"/>
      <c r="ET10" s="137"/>
      <c r="EU10" s="137"/>
      <c r="EV10" s="137"/>
      <c r="EW10" s="137"/>
      <c r="EX10" s="137"/>
      <c r="EY10" s="137"/>
      <c r="EZ10" s="137"/>
      <c r="FA10" s="137"/>
      <c r="FB10" s="137"/>
      <c r="FC10" s="137"/>
      <c r="FD10" s="137"/>
      <c r="FE10" s="137"/>
      <c r="FF10" s="137"/>
      <c r="FG10" s="137"/>
      <c r="FH10" s="137"/>
      <c r="FI10" s="137"/>
      <c r="FJ10" s="137"/>
      <c r="FK10" s="137"/>
      <c r="FL10" s="137"/>
      <c r="FM10" s="137"/>
      <c r="FN10" s="137"/>
      <c r="FO10" s="137"/>
      <c r="FP10" s="137"/>
      <c r="FQ10" s="137"/>
      <c r="FR10" s="137"/>
      <c r="FS10" s="137"/>
      <c r="FT10" s="137"/>
      <c r="FU10" s="137"/>
      <c r="FV10" s="137"/>
      <c r="FW10" s="137"/>
      <c r="FX10" s="137"/>
      <c r="FY10" s="137"/>
      <c r="FZ10" s="137"/>
      <c r="GA10" s="137"/>
      <c r="GB10" s="137"/>
      <c r="GC10" s="137"/>
      <c r="GD10" s="137"/>
      <c r="GE10" s="137"/>
      <c r="GF10" s="137"/>
      <c r="GG10" s="137"/>
      <c r="GH10" s="137"/>
      <c r="GI10" s="137"/>
      <c r="GJ10" s="137"/>
      <c r="GK10" s="137"/>
      <c r="GL10" s="137"/>
      <c r="GM10" s="137"/>
      <c r="GN10" s="137"/>
      <c r="GO10" s="137"/>
      <c r="GP10" s="137"/>
      <c r="GQ10" s="137"/>
      <c r="GR10" s="137"/>
      <c r="GS10" s="137"/>
      <c r="GT10" s="137"/>
      <c r="GU10" s="137"/>
      <c r="GV10" s="137"/>
      <c r="GW10" s="137"/>
      <c r="GX10" s="137"/>
      <c r="GY10" s="137"/>
      <c r="GZ10" s="137"/>
      <c r="HA10" s="137"/>
      <c r="HB10" s="137"/>
      <c r="HC10" s="137"/>
      <c r="HD10" s="137"/>
      <c r="HE10" s="137"/>
      <c r="HF10" s="137"/>
      <c r="HG10" s="137"/>
      <c r="HH10" s="137"/>
      <c r="HI10" s="137"/>
      <c r="HJ10" s="137"/>
      <c r="HK10" s="137"/>
      <c r="HL10" s="137"/>
      <c r="HM10" s="137"/>
      <c r="HN10" s="137"/>
      <c r="HO10" s="137"/>
      <c r="HP10" s="137"/>
      <c r="HQ10" s="137"/>
      <c r="HR10" s="137"/>
      <c r="HS10" s="137"/>
      <c r="HT10" s="137"/>
      <c r="HU10" s="137"/>
      <c r="HV10" s="137"/>
      <c r="HW10" s="137"/>
      <c r="HX10" s="137"/>
      <c r="HY10" s="137"/>
      <c r="HZ10" s="137"/>
      <c r="IA10" s="137"/>
      <c r="IB10" s="137"/>
      <c r="IC10" s="137"/>
      <c r="ID10" s="137"/>
      <c r="IE10" s="137"/>
      <c r="IF10" s="137"/>
      <c r="IG10" s="137"/>
      <c r="IH10" s="137"/>
      <c r="II10" s="137"/>
      <c r="IJ10" s="137"/>
      <c r="IK10" s="137"/>
      <c r="IL10" s="137"/>
      <c r="IM10" s="137"/>
      <c r="IN10" s="137"/>
      <c r="IO10" s="137"/>
      <c r="IP10" s="137"/>
      <c r="IQ10" s="137"/>
      <c r="IR10" s="137"/>
      <c r="IS10" s="137"/>
      <c r="IT10" s="137"/>
      <c r="IU10" s="137"/>
    </row>
    <row r="11" spans="1:255" s="134" customFormat="1" ht="22.5" customHeight="1">
      <c r="A11" s="490">
        <v>2017</v>
      </c>
      <c r="B11" s="491">
        <v>1420</v>
      </c>
      <c r="C11" s="419">
        <v>610028</v>
      </c>
      <c r="D11" s="492">
        <v>621</v>
      </c>
      <c r="E11" s="492">
        <v>227880</v>
      </c>
      <c r="F11" s="492">
        <v>302</v>
      </c>
      <c r="G11" s="492">
        <v>83596</v>
      </c>
      <c r="H11" s="492">
        <v>312</v>
      </c>
      <c r="I11" s="492">
        <v>216822</v>
      </c>
      <c r="J11" s="492">
        <v>63</v>
      </c>
      <c r="K11" s="492">
        <v>16517</v>
      </c>
      <c r="L11" s="492">
        <v>32</v>
      </c>
      <c r="M11" s="492">
        <v>11128</v>
      </c>
      <c r="N11" s="492">
        <v>27</v>
      </c>
      <c r="O11" s="492">
        <v>11925</v>
      </c>
      <c r="P11" s="492">
        <v>63</v>
      </c>
      <c r="Q11" s="492">
        <v>42160</v>
      </c>
      <c r="R11" s="493">
        <v>2017</v>
      </c>
      <c r="S11" s="136"/>
      <c r="T11" s="136"/>
      <c r="U11" s="136"/>
      <c r="V11" s="137"/>
      <c r="W11" s="137"/>
      <c r="X11" s="137"/>
      <c r="Y11" s="137"/>
      <c r="Z11" s="137"/>
      <c r="AA11" s="137"/>
      <c r="AB11" s="137"/>
      <c r="AC11" s="137"/>
      <c r="AD11" s="137"/>
      <c r="AE11" s="137"/>
      <c r="AF11" s="137"/>
      <c r="AG11" s="137"/>
      <c r="AH11" s="137"/>
      <c r="AI11" s="137"/>
      <c r="AJ11" s="137"/>
      <c r="AK11" s="137"/>
      <c r="AL11" s="137"/>
      <c r="AM11" s="137"/>
      <c r="AN11" s="137"/>
      <c r="AO11" s="137"/>
      <c r="AP11" s="137"/>
      <c r="AQ11" s="137"/>
      <c r="AR11" s="137"/>
      <c r="AS11" s="137"/>
      <c r="AT11" s="137"/>
      <c r="AU11" s="137"/>
      <c r="AV11" s="137"/>
      <c r="AW11" s="137"/>
      <c r="AX11" s="137"/>
      <c r="AY11" s="137"/>
      <c r="AZ11" s="137"/>
      <c r="BA11" s="137"/>
      <c r="BB11" s="137"/>
      <c r="BC11" s="137"/>
      <c r="BD11" s="137"/>
      <c r="BE11" s="137"/>
      <c r="BF11" s="137"/>
      <c r="BG11" s="137"/>
      <c r="BH11" s="137"/>
      <c r="BI11" s="137"/>
      <c r="BJ11" s="137"/>
      <c r="BK11" s="137"/>
      <c r="BL11" s="137"/>
      <c r="BM11" s="137"/>
      <c r="BN11" s="137"/>
      <c r="BO11" s="137"/>
      <c r="BP11" s="137"/>
      <c r="BQ11" s="137"/>
      <c r="BR11" s="137"/>
      <c r="BS11" s="137"/>
      <c r="BT11" s="137"/>
      <c r="BU11" s="137"/>
      <c r="BV11" s="137"/>
      <c r="BW11" s="137"/>
      <c r="BX11" s="137"/>
      <c r="BY11" s="137"/>
      <c r="BZ11" s="137"/>
      <c r="CA11" s="137"/>
      <c r="CB11" s="137"/>
      <c r="CC11" s="137"/>
      <c r="CD11" s="137"/>
      <c r="CE11" s="137"/>
      <c r="CF11" s="137"/>
      <c r="CG11" s="137"/>
      <c r="CH11" s="137"/>
      <c r="CI11" s="137"/>
      <c r="CJ11" s="137"/>
      <c r="CK11" s="137"/>
      <c r="CL11" s="137"/>
      <c r="CM11" s="137"/>
      <c r="CN11" s="137"/>
      <c r="CO11" s="137"/>
      <c r="CP11" s="137"/>
      <c r="CQ11" s="137"/>
      <c r="CR11" s="137"/>
      <c r="CS11" s="137"/>
      <c r="CT11" s="137"/>
      <c r="CU11" s="137"/>
      <c r="CV11" s="137"/>
      <c r="CW11" s="137"/>
      <c r="CX11" s="137"/>
      <c r="CY11" s="137"/>
      <c r="CZ11" s="137"/>
      <c r="DA11" s="137"/>
      <c r="DB11" s="137"/>
      <c r="DC11" s="137"/>
      <c r="DD11" s="137"/>
      <c r="DE11" s="137"/>
      <c r="DF11" s="137"/>
      <c r="DG11" s="137"/>
      <c r="DH11" s="137"/>
      <c r="DI11" s="137"/>
      <c r="DJ11" s="137"/>
      <c r="DK11" s="137"/>
      <c r="DL11" s="137"/>
      <c r="DM11" s="137"/>
      <c r="DN11" s="137"/>
      <c r="DO11" s="137"/>
      <c r="DP11" s="137"/>
      <c r="DQ11" s="137"/>
      <c r="DR11" s="137"/>
      <c r="DS11" s="137"/>
      <c r="DT11" s="137"/>
      <c r="DU11" s="137"/>
      <c r="DV11" s="137"/>
      <c r="DW11" s="137"/>
      <c r="DX11" s="137"/>
      <c r="DY11" s="137"/>
      <c r="DZ11" s="137"/>
      <c r="EA11" s="137"/>
      <c r="EB11" s="137"/>
      <c r="EC11" s="137"/>
      <c r="ED11" s="137"/>
      <c r="EE11" s="137"/>
      <c r="EF11" s="137"/>
      <c r="EG11" s="137"/>
      <c r="EH11" s="137"/>
      <c r="EI11" s="137"/>
      <c r="EJ11" s="137"/>
      <c r="EK11" s="137"/>
      <c r="EL11" s="137"/>
      <c r="EM11" s="137"/>
      <c r="EN11" s="137"/>
      <c r="EO11" s="137"/>
      <c r="EP11" s="137"/>
      <c r="EQ11" s="137"/>
      <c r="ER11" s="137"/>
      <c r="ES11" s="137"/>
      <c r="ET11" s="137"/>
      <c r="EU11" s="137"/>
      <c r="EV11" s="137"/>
      <c r="EW11" s="137"/>
      <c r="EX11" s="137"/>
      <c r="EY11" s="137"/>
      <c r="EZ11" s="137"/>
      <c r="FA11" s="137"/>
      <c r="FB11" s="137"/>
      <c r="FC11" s="137"/>
      <c r="FD11" s="137"/>
      <c r="FE11" s="137"/>
      <c r="FF11" s="137"/>
      <c r="FG11" s="137"/>
      <c r="FH11" s="137"/>
      <c r="FI11" s="137"/>
      <c r="FJ11" s="137"/>
      <c r="FK11" s="137"/>
      <c r="FL11" s="137"/>
      <c r="FM11" s="137"/>
      <c r="FN11" s="137"/>
      <c r="FO11" s="137"/>
      <c r="FP11" s="137"/>
      <c r="FQ11" s="137"/>
      <c r="FR11" s="137"/>
      <c r="FS11" s="137"/>
      <c r="FT11" s="137"/>
      <c r="FU11" s="137"/>
      <c r="FV11" s="137"/>
      <c r="FW11" s="137"/>
      <c r="FX11" s="137"/>
      <c r="FY11" s="137"/>
      <c r="FZ11" s="137"/>
      <c r="GA11" s="137"/>
      <c r="GB11" s="137"/>
      <c r="GC11" s="137"/>
      <c r="GD11" s="137"/>
      <c r="GE11" s="137"/>
      <c r="GF11" s="137"/>
      <c r="GG11" s="137"/>
      <c r="GH11" s="137"/>
      <c r="GI11" s="137"/>
      <c r="GJ11" s="137"/>
      <c r="GK11" s="137"/>
      <c r="GL11" s="137"/>
      <c r="GM11" s="137"/>
      <c r="GN11" s="137"/>
      <c r="GO11" s="137"/>
      <c r="GP11" s="137"/>
      <c r="GQ11" s="137"/>
      <c r="GR11" s="137"/>
      <c r="GS11" s="137"/>
      <c r="GT11" s="137"/>
      <c r="GU11" s="137"/>
      <c r="GV11" s="137"/>
      <c r="GW11" s="137"/>
      <c r="GX11" s="137"/>
      <c r="GY11" s="137"/>
      <c r="GZ11" s="137"/>
      <c r="HA11" s="137"/>
      <c r="HB11" s="137"/>
      <c r="HC11" s="137"/>
      <c r="HD11" s="137"/>
      <c r="HE11" s="137"/>
      <c r="HF11" s="137"/>
      <c r="HG11" s="137"/>
      <c r="HH11" s="137"/>
      <c r="HI11" s="137"/>
      <c r="HJ11" s="137"/>
      <c r="HK11" s="137"/>
      <c r="HL11" s="137"/>
      <c r="HM11" s="137"/>
      <c r="HN11" s="137"/>
      <c r="HO11" s="137"/>
      <c r="HP11" s="137"/>
      <c r="HQ11" s="137"/>
      <c r="HR11" s="137"/>
      <c r="HS11" s="137"/>
      <c r="HT11" s="137"/>
      <c r="HU11" s="137"/>
      <c r="HV11" s="137"/>
      <c r="HW11" s="137"/>
      <c r="HX11" s="137"/>
      <c r="HY11" s="137"/>
      <c r="HZ11" s="137"/>
      <c r="IA11" s="137"/>
      <c r="IB11" s="137"/>
      <c r="IC11" s="137"/>
      <c r="ID11" s="137"/>
      <c r="IE11" s="137"/>
      <c r="IF11" s="137"/>
      <c r="IG11" s="137"/>
      <c r="IH11" s="137"/>
      <c r="II11" s="137"/>
      <c r="IJ11" s="137"/>
      <c r="IK11" s="137"/>
      <c r="IL11" s="137"/>
      <c r="IM11" s="137"/>
      <c r="IN11" s="137"/>
      <c r="IO11" s="137"/>
      <c r="IP11" s="137"/>
      <c r="IQ11" s="137"/>
      <c r="IR11" s="137"/>
      <c r="IS11" s="137"/>
      <c r="IT11" s="137"/>
      <c r="IU11" s="137"/>
    </row>
    <row r="12" spans="1:255" s="134" customFormat="1" ht="22.5" customHeight="1">
      <c r="A12" s="490">
        <v>2018</v>
      </c>
      <c r="B12" s="491">
        <v>1359</v>
      </c>
      <c r="C12" s="419">
        <v>325369</v>
      </c>
      <c r="D12" s="492">
        <v>400</v>
      </c>
      <c r="E12" s="492">
        <v>37610</v>
      </c>
      <c r="F12" s="492">
        <v>260</v>
      </c>
      <c r="G12" s="492">
        <v>116184</v>
      </c>
      <c r="H12" s="492">
        <v>522</v>
      </c>
      <c r="I12" s="492">
        <v>131146</v>
      </c>
      <c r="J12" s="492">
        <v>132</v>
      </c>
      <c r="K12" s="492">
        <v>30598</v>
      </c>
      <c r="L12" s="492">
        <v>32</v>
      </c>
      <c r="M12" s="492">
        <v>7109</v>
      </c>
      <c r="N12" s="492">
        <v>9</v>
      </c>
      <c r="O12" s="492">
        <v>1266</v>
      </c>
      <c r="P12" s="492">
        <v>4</v>
      </c>
      <c r="Q12" s="492">
        <v>1456</v>
      </c>
      <c r="R12" s="493">
        <v>2018</v>
      </c>
      <c r="S12" s="136"/>
      <c r="T12" s="136"/>
      <c r="U12" s="136"/>
      <c r="V12" s="137"/>
      <c r="W12" s="137"/>
      <c r="X12" s="137"/>
      <c r="Y12" s="137"/>
      <c r="Z12" s="137"/>
      <c r="AA12" s="137"/>
      <c r="AB12" s="137"/>
      <c r="AC12" s="137"/>
      <c r="AD12" s="137"/>
      <c r="AE12" s="137"/>
      <c r="AF12" s="137"/>
      <c r="AG12" s="137"/>
      <c r="AH12" s="137"/>
      <c r="AI12" s="137"/>
      <c r="AJ12" s="137"/>
      <c r="AK12" s="137"/>
      <c r="AL12" s="137"/>
      <c r="AM12" s="137"/>
      <c r="AN12" s="137"/>
      <c r="AO12" s="137"/>
      <c r="AP12" s="137"/>
      <c r="AQ12" s="137"/>
      <c r="AR12" s="137"/>
      <c r="AS12" s="137"/>
      <c r="AT12" s="137"/>
      <c r="AU12" s="137"/>
      <c r="AV12" s="137"/>
      <c r="AW12" s="137"/>
      <c r="AX12" s="137"/>
      <c r="AY12" s="137"/>
      <c r="AZ12" s="137"/>
      <c r="BA12" s="137"/>
      <c r="BB12" s="137"/>
      <c r="BC12" s="137"/>
      <c r="BD12" s="137"/>
      <c r="BE12" s="137"/>
      <c r="BF12" s="137"/>
      <c r="BG12" s="137"/>
      <c r="BH12" s="137"/>
      <c r="BI12" s="137"/>
      <c r="BJ12" s="137"/>
      <c r="BK12" s="137"/>
      <c r="BL12" s="137"/>
      <c r="BM12" s="137"/>
      <c r="BN12" s="137"/>
      <c r="BO12" s="137"/>
      <c r="BP12" s="137"/>
      <c r="BQ12" s="137"/>
      <c r="BR12" s="137"/>
      <c r="BS12" s="137"/>
      <c r="BT12" s="137"/>
      <c r="BU12" s="137"/>
      <c r="BV12" s="137"/>
      <c r="BW12" s="137"/>
      <c r="BX12" s="137"/>
      <c r="BY12" s="137"/>
      <c r="BZ12" s="137"/>
      <c r="CA12" s="137"/>
      <c r="CB12" s="137"/>
      <c r="CC12" s="137"/>
      <c r="CD12" s="137"/>
      <c r="CE12" s="137"/>
      <c r="CF12" s="137"/>
      <c r="CG12" s="137"/>
      <c r="CH12" s="137"/>
      <c r="CI12" s="137"/>
      <c r="CJ12" s="137"/>
      <c r="CK12" s="137"/>
      <c r="CL12" s="137"/>
      <c r="CM12" s="137"/>
      <c r="CN12" s="137"/>
      <c r="CO12" s="137"/>
      <c r="CP12" s="137"/>
      <c r="CQ12" s="137"/>
      <c r="CR12" s="137"/>
      <c r="CS12" s="137"/>
      <c r="CT12" s="137"/>
      <c r="CU12" s="137"/>
      <c r="CV12" s="137"/>
      <c r="CW12" s="137"/>
      <c r="CX12" s="137"/>
      <c r="CY12" s="137"/>
      <c r="CZ12" s="137"/>
      <c r="DA12" s="137"/>
      <c r="DB12" s="137"/>
      <c r="DC12" s="137"/>
      <c r="DD12" s="137"/>
      <c r="DE12" s="137"/>
      <c r="DF12" s="137"/>
      <c r="DG12" s="137"/>
      <c r="DH12" s="137"/>
      <c r="DI12" s="137"/>
      <c r="DJ12" s="137"/>
      <c r="DK12" s="137"/>
      <c r="DL12" s="137"/>
      <c r="DM12" s="137"/>
      <c r="DN12" s="137"/>
      <c r="DO12" s="137"/>
      <c r="DP12" s="137"/>
      <c r="DQ12" s="137"/>
      <c r="DR12" s="137"/>
      <c r="DS12" s="137"/>
      <c r="DT12" s="137"/>
      <c r="DU12" s="137"/>
      <c r="DV12" s="137"/>
      <c r="DW12" s="137"/>
      <c r="DX12" s="137"/>
      <c r="DY12" s="137"/>
      <c r="DZ12" s="137"/>
      <c r="EA12" s="137"/>
      <c r="EB12" s="137"/>
      <c r="EC12" s="137"/>
      <c r="ED12" s="137"/>
      <c r="EE12" s="137"/>
      <c r="EF12" s="137"/>
      <c r="EG12" s="137"/>
      <c r="EH12" s="137"/>
      <c r="EI12" s="137"/>
      <c r="EJ12" s="137"/>
      <c r="EK12" s="137"/>
      <c r="EL12" s="137"/>
      <c r="EM12" s="137"/>
      <c r="EN12" s="137"/>
      <c r="EO12" s="137"/>
      <c r="EP12" s="137"/>
      <c r="EQ12" s="137"/>
      <c r="ER12" s="137"/>
      <c r="ES12" s="137"/>
      <c r="ET12" s="137"/>
      <c r="EU12" s="137"/>
      <c r="EV12" s="137"/>
      <c r="EW12" s="137"/>
      <c r="EX12" s="137"/>
      <c r="EY12" s="137"/>
      <c r="EZ12" s="137"/>
      <c r="FA12" s="137"/>
      <c r="FB12" s="137"/>
      <c r="FC12" s="137"/>
      <c r="FD12" s="137"/>
      <c r="FE12" s="137"/>
      <c r="FF12" s="137"/>
      <c r="FG12" s="137"/>
      <c r="FH12" s="137"/>
      <c r="FI12" s="137"/>
      <c r="FJ12" s="137"/>
      <c r="FK12" s="137"/>
      <c r="FL12" s="137"/>
      <c r="FM12" s="137"/>
      <c r="FN12" s="137"/>
      <c r="FO12" s="137"/>
      <c r="FP12" s="137"/>
      <c r="FQ12" s="137"/>
      <c r="FR12" s="137"/>
      <c r="FS12" s="137"/>
      <c r="FT12" s="137"/>
      <c r="FU12" s="137"/>
      <c r="FV12" s="137"/>
      <c r="FW12" s="137"/>
      <c r="FX12" s="137"/>
      <c r="FY12" s="137"/>
      <c r="FZ12" s="137"/>
      <c r="GA12" s="137"/>
      <c r="GB12" s="137"/>
      <c r="GC12" s="137"/>
      <c r="GD12" s="137"/>
      <c r="GE12" s="137"/>
      <c r="GF12" s="137"/>
      <c r="GG12" s="137"/>
      <c r="GH12" s="137"/>
      <c r="GI12" s="137"/>
      <c r="GJ12" s="137"/>
      <c r="GK12" s="137"/>
      <c r="GL12" s="137"/>
      <c r="GM12" s="137"/>
      <c r="GN12" s="137"/>
      <c r="GO12" s="137"/>
      <c r="GP12" s="137"/>
      <c r="GQ12" s="137"/>
      <c r="GR12" s="137"/>
      <c r="GS12" s="137"/>
      <c r="GT12" s="137"/>
      <c r="GU12" s="137"/>
      <c r="GV12" s="137"/>
      <c r="GW12" s="137"/>
      <c r="GX12" s="137"/>
      <c r="GY12" s="137"/>
      <c r="GZ12" s="137"/>
      <c r="HA12" s="137"/>
      <c r="HB12" s="137"/>
      <c r="HC12" s="137"/>
      <c r="HD12" s="137"/>
      <c r="HE12" s="137"/>
      <c r="HF12" s="137"/>
      <c r="HG12" s="137"/>
      <c r="HH12" s="137"/>
      <c r="HI12" s="137"/>
      <c r="HJ12" s="137"/>
      <c r="HK12" s="137"/>
      <c r="HL12" s="137"/>
      <c r="HM12" s="137"/>
      <c r="HN12" s="137"/>
      <c r="HO12" s="137"/>
      <c r="HP12" s="137"/>
      <c r="HQ12" s="137"/>
      <c r="HR12" s="137"/>
      <c r="HS12" s="137"/>
      <c r="HT12" s="137"/>
      <c r="HU12" s="137"/>
      <c r="HV12" s="137"/>
      <c r="HW12" s="137"/>
      <c r="HX12" s="137"/>
      <c r="HY12" s="137"/>
      <c r="HZ12" s="137"/>
      <c r="IA12" s="137"/>
      <c r="IB12" s="137"/>
      <c r="IC12" s="137"/>
      <c r="ID12" s="137"/>
      <c r="IE12" s="137"/>
      <c r="IF12" s="137"/>
      <c r="IG12" s="137"/>
      <c r="IH12" s="137"/>
      <c r="II12" s="137"/>
      <c r="IJ12" s="137"/>
      <c r="IK12" s="137"/>
      <c r="IL12" s="137"/>
      <c r="IM12" s="137"/>
      <c r="IN12" s="137"/>
      <c r="IO12" s="137"/>
      <c r="IP12" s="137"/>
      <c r="IQ12" s="137"/>
      <c r="IR12" s="137"/>
      <c r="IS12" s="137"/>
      <c r="IT12" s="137"/>
      <c r="IU12" s="137"/>
    </row>
    <row r="13" spans="1:255" s="134" customFormat="1" ht="22.5" customHeight="1">
      <c r="A13" s="490">
        <v>2019</v>
      </c>
      <c r="B13" s="491">
        <v>1555</v>
      </c>
      <c r="C13" s="419">
        <v>371442</v>
      </c>
      <c r="D13" s="492">
        <v>452</v>
      </c>
      <c r="E13" s="492">
        <v>41555</v>
      </c>
      <c r="F13" s="492">
        <v>305</v>
      </c>
      <c r="G13" s="492">
        <v>114364</v>
      </c>
      <c r="H13" s="492">
        <v>596</v>
      </c>
      <c r="I13" s="492">
        <v>154002</v>
      </c>
      <c r="J13" s="492">
        <v>64</v>
      </c>
      <c r="K13" s="492">
        <v>22112</v>
      </c>
      <c r="L13" s="492">
        <v>38</v>
      </c>
      <c r="M13" s="492">
        <v>15042</v>
      </c>
      <c r="N13" s="492">
        <v>21</v>
      </c>
      <c r="O13" s="492">
        <v>13449</v>
      </c>
      <c r="P13" s="492">
        <v>79</v>
      </c>
      <c r="Q13" s="492">
        <v>10918</v>
      </c>
      <c r="R13" s="493">
        <v>2019</v>
      </c>
      <c r="S13" s="136"/>
      <c r="T13" s="136"/>
      <c r="U13" s="136"/>
      <c r="V13" s="137"/>
      <c r="W13" s="137"/>
      <c r="X13" s="137"/>
      <c r="Y13" s="137"/>
      <c r="Z13" s="137"/>
      <c r="AA13" s="137"/>
      <c r="AB13" s="137"/>
      <c r="AC13" s="137"/>
      <c r="AD13" s="137"/>
      <c r="AE13" s="137"/>
      <c r="AF13" s="137"/>
      <c r="AG13" s="137"/>
      <c r="AH13" s="137"/>
      <c r="AI13" s="137"/>
      <c r="AJ13" s="137"/>
      <c r="AK13" s="137"/>
      <c r="AL13" s="137"/>
      <c r="AM13" s="137"/>
      <c r="AN13" s="137"/>
      <c r="AO13" s="137"/>
      <c r="AP13" s="137"/>
      <c r="AQ13" s="137"/>
      <c r="AR13" s="137"/>
      <c r="AS13" s="137"/>
      <c r="AT13" s="137"/>
      <c r="AU13" s="137"/>
      <c r="AV13" s="137"/>
      <c r="AW13" s="137"/>
      <c r="AX13" s="137"/>
      <c r="AY13" s="137"/>
      <c r="AZ13" s="137"/>
      <c r="BA13" s="137"/>
      <c r="BB13" s="137"/>
      <c r="BC13" s="137"/>
      <c r="BD13" s="137"/>
      <c r="BE13" s="137"/>
      <c r="BF13" s="137"/>
      <c r="BG13" s="137"/>
      <c r="BH13" s="137"/>
      <c r="BI13" s="137"/>
      <c r="BJ13" s="137"/>
      <c r="BK13" s="137"/>
      <c r="BL13" s="137"/>
      <c r="BM13" s="137"/>
      <c r="BN13" s="137"/>
      <c r="BO13" s="137"/>
      <c r="BP13" s="137"/>
      <c r="BQ13" s="137"/>
      <c r="BR13" s="137"/>
      <c r="BS13" s="137"/>
      <c r="BT13" s="137"/>
      <c r="BU13" s="137"/>
      <c r="BV13" s="137"/>
      <c r="BW13" s="137"/>
      <c r="BX13" s="137"/>
      <c r="BY13" s="137"/>
      <c r="BZ13" s="137"/>
      <c r="CA13" s="137"/>
      <c r="CB13" s="137"/>
      <c r="CC13" s="137"/>
      <c r="CD13" s="137"/>
      <c r="CE13" s="137"/>
      <c r="CF13" s="137"/>
      <c r="CG13" s="137"/>
      <c r="CH13" s="137"/>
      <c r="CI13" s="137"/>
      <c r="CJ13" s="137"/>
      <c r="CK13" s="137"/>
      <c r="CL13" s="137"/>
      <c r="CM13" s="137"/>
      <c r="CN13" s="137"/>
      <c r="CO13" s="137"/>
      <c r="CP13" s="137"/>
      <c r="CQ13" s="137"/>
      <c r="CR13" s="137"/>
      <c r="CS13" s="137"/>
      <c r="CT13" s="137"/>
      <c r="CU13" s="137"/>
      <c r="CV13" s="137"/>
      <c r="CW13" s="137"/>
      <c r="CX13" s="137"/>
      <c r="CY13" s="137"/>
      <c r="CZ13" s="137"/>
      <c r="DA13" s="137"/>
      <c r="DB13" s="137"/>
      <c r="DC13" s="137"/>
      <c r="DD13" s="137"/>
      <c r="DE13" s="137"/>
      <c r="DF13" s="137"/>
      <c r="DG13" s="137"/>
      <c r="DH13" s="137"/>
      <c r="DI13" s="137"/>
      <c r="DJ13" s="137"/>
      <c r="DK13" s="137"/>
      <c r="DL13" s="137"/>
      <c r="DM13" s="137"/>
      <c r="DN13" s="137"/>
      <c r="DO13" s="137"/>
      <c r="DP13" s="137"/>
      <c r="DQ13" s="137"/>
      <c r="DR13" s="137"/>
      <c r="DS13" s="137"/>
      <c r="DT13" s="137"/>
      <c r="DU13" s="137"/>
      <c r="DV13" s="137"/>
      <c r="DW13" s="137"/>
      <c r="DX13" s="137"/>
      <c r="DY13" s="137"/>
      <c r="DZ13" s="137"/>
      <c r="EA13" s="137"/>
      <c r="EB13" s="137"/>
      <c r="EC13" s="137"/>
      <c r="ED13" s="137"/>
      <c r="EE13" s="137"/>
      <c r="EF13" s="137"/>
      <c r="EG13" s="137"/>
      <c r="EH13" s="137"/>
      <c r="EI13" s="137"/>
      <c r="EJ13" s="137"/>
      <c r="EK13" s="137"/>
      <c r="EL13" s="137"/>
      <c r="EM13" s="137"/>
      <c r="EN13" s="137"/>
      <c r="EO13" s="137"/>
      <c r="EP13" s="137"/>
      <c r="EQ13" s="137"/>
      <c r="ER13" s="137"/>
      <c r="ES13" s="137"/>
      <c r="ET13" s="137"/>
      <c r="EU13" s="137"/>
      <c r="EV13" s="137"/>
      <c r="EW13" s="137"/>
      <c r="EX13" s="137"/>
      <c r="EY13" s="137"/>
      <c r="EZ13" s="137"/>
      <c r="FA13" s="137"/>
      <c r="FB13" s="137"/>
      <c r="FC13" s="137"/>
      <c r="FD13" s="137"/>
      <c r="FE13" s="137"/>
      <c r="FF13" s="137"/>
      <c r="FG13" s="137"/>
      <c r="FH13" s="137"/>
      <c r="FI13" s="137"/>
      <c r="FJ13" s="137"/>
      <c r="FK13" s="137"/>
      <c r="FL13" s="137"/>
      <c r="FM13" s="137"/>
      <c r="FN13" s="137"/>
      <c r="FO13" s="137"/>
      <c r="FP13" s="137"/>
      <c r="FQ13" s="137"/>
      <c r="FR13" s="137"/>
      <c r="FS13" s="137"/>
      <c r="FT13" s="137"/>
      <c r="FU13" s="137"/>
      <c r="FV13" s="137"/>
      <c r="FW13" s="137"/>
      <c r="FX13" s="137"/>
      <c r="FY13" s="137"/>
      <c r="FZ13" s="137"/>
      <c r="GA13" s="137"/>
      <c r="GB13" s="137"/>
      <c r="GC13" s="137"/>
      <c r="GD13" s="137"/>
      <c r="GE13" s="137"/>
      <c r="GF13" s="137"/>
      <c r="GG13" s="137"/>
      <c r="GH13" s="137"/>
      <c r="GI13" s="137"/>
      <c r="GJ13" s="137"/>
      <c r="GK13" s="137"/>
      <c r="GL13" s="137"/>
      <c r="GM13" s="137"/>
      <c r="GN13" s="137"/>
      <c r="GO13" s="137"/>
      <c r="GP13" s="137"/>
      <c r="GQ13" s="137"/>
      <c r="GR13" s="137"/>
      <c r="GS13" s="137"/>
      <c r="GT13" s="137"/>
      <c r="GU13" s="137"/>
      <c r="GV13" s="137"/>
      <c r="GW13" s="137"/>
      <c r="GX13" s="137"/>
      <c r="GY13" s="137"/>
      <c r="GZ13" s="137"/>
      <c r="HA13" s="137"/>
      <c r="HB13" s="137"/>
      <c r="HC13" s="137"/>
      <c r="HD13" s="137"/>
      <c r="HE13" s="137"/>
      <c r="HF13" s="137"/>
      <c r="HG13" s="137"/>
      <c r="HH13" s="137"/>
      <c r="HI13" s="137"/>
      <c r="HJ13" s="137"/>
      <c r="HK13" s="137"/>
      <c r="HL13" s="137"/>
      <c r="HM13" s="137"/>
      <c r="HN13" s="137"/>
      <c r="HO13" s="137"/>
      <c r="HP13" s="137"/>
      <c r="HQ13" s="137"/>
      <c r="HR13" s="137"/>
      <c r="HS13" s="137"/>
      <c r="HT13" s="137"/>
      <c r="HU13" s="137"/>
      <c r="HV13" s="137"/>
      <c r="HW13" s="137"/>
      <c r="HX13" s="137"/>
      <c r="HY13" s="137"/>
      <c r="HZ13" s="137"/>
      <c r="IA13" s="137"/>
      <c r="IB13" s="137"/>
      <c r="IC13" s="137"/>
      <c r="ID13" s="137"/>
      <c r="IE13" s="137"/>
      <c r="IF13" s="137"/>
      <c r="IG13" s="137"/>
      <c r="IH13" s="137"/>
      <c r="II13" s="137"/>
      <c r="IJ13" s="137"/>
      <c r="IK13" s="137"/>
      <c r="IL13" s="137"/>
      <c r="IM13" s="137"/>
      <c r="IN13" s="137"/>
      <c r="IO13" s="137"/>
      <c r="IP13" s="137"/>
      <c r="IQ13" s="137"/>
      <c r="IR13" s="137"/>
      <c r="IS13" s="137"/>
      <c r="IT13" s="137"/>
      <c r="IU13" s="137"/>
    </row>
    <row r="14" spans="1:255" s="134" customFormat="1" ht="22.5" customHeight="1">
      <c r="A14" s="494">
        <v>2020</v>
      </c>
      <c r="B14" s="495">
        <f>D14+F14+H14+J14+L14+N14+P14</f>
        <v>1378</v>
      </c>
      <c r="C14" s="424">
        <f>E14+G14+I14+K14+M14+O14+Q14</f>
        <v>270310</v>
      </c>
      <c r="D14" s="496">
        <v>442</v>
      </c>
      <c r="E14" s="496">
        <v>40781</v>
      </c>
      <c r="F14" s="496">
        <v>324</v>
      </c>
      <c r="G14" s="496">
        <v>76843</v>
      </c>
      <c r="H14" s="496">
        <v>431</v>
      </c>
      <c r="I14" s="496">
        <v>109749</v>
      </c>
      <c r="J14" s="496">
        <v>65</v>
      </c>
      <c r="K14" s="496">
        <v>17680</v>
      </c>
      <c r="L14" s="496">
        <v>45</v>
      </c>
      <c r="M14" s="496">
        <v>18450</v>
      </c>
      <c r="N14" s="496">
        <v>4</v>
      </c>
      <c r="O14" s="496">
        <v>383</v>
      </c>
      <c r="P14" s="496">
        <v>67</v>
      </c>
      <c r="Q14" s="497">
        <v>6424</v>
      </c>
      <c r="R14" s="498">
        <v>2020</v>
      </c>
      <c r="S14" s="136"/>
      <c r="T14" s="136"/>
      <c r="U14" s="136"/>
      <c r="V14" s="137"/>
      <c r="W14" s="137"/>
      <c r="X14" s="137"/>
      <c r="Y14" s="137"/>
      <c r="Z14" s="137"/>
      <c r="AA14" s="137"/>
      <c r="AB14" s="137"/>
      <c r="AC14" s="137"/>
      <c r="AD14" s="137"/>
      <c r="AE14" s="137"/>
      <c r="AF14" s="137"/>
      <c r="AG14" s="137"/>
      <c r="AH14" s="137"/>
      <c r="AI14" s="137"/>
      <c r="AJ14" s="137"/>
      <c r="AK14" s="137"/>
      <c r="AL14" s="137"/>
      <c r="AM14" s="137"/>
      <c r="AN14" s="137"/>
      <c r="AO14" s="137"/>
      <c r="AP14" s="137"/>
      <c r="AQ14" s="137"/>
      <c r="AR14" s="137"/>
      <c r="AS14" s="137"/>
      <c r="AT14" s="137"/>
      <c r="AU14" s="137"/>
      <c r="AV14" s="137"/>
      <c r="AW14" s="137"/>
      <c r="AX14" s="137"/>
      <c r="AY14" s="137"/>
      <c r="AZ14" s="137"/>
      <c r="BA14" s="137"/>
      <c r="BB14" s="137"/>
      <c r="BC14" s="137"/>
      <c r="BD14" s="137"/>
      <c r="BE14" s="137"/>
      <c r="BF14" s="137"/>
      <c r="BG14" s="137"/>
      <c r="BH14" s="137"/>
      <c r="BI14" s="137"/>
      <c r="BJ14" s="137"/>
      <c r="BK14" s="137"/>
      <c r="BL14" s="137"/>
      <c r="BM14" s="137"/>
      <c r="BN14" s="137"/>
      <c r="BO14" s="137"/>
      <c r="BP14" s="137"/>
      <c r="BQ14" s="137"/>
      <c r="BR14" s="137"/>
      <c r="BS14" s="137"/>
      <c r="BT14" s="137"/>
      <c r="BU14" s="137"/>
      <c r="BV14" s="137"/>
      <c r="BW14" s="137"/>
      <c r="BX14" s="137"/>
      <c r="BY14" s="137"/>
      <c r="BZ14" s="137"/>
      <c r="CA14" s="137"/>
      <c r="CB14" s="137"/>
      <c r="CC14" s="137"/>
      <c r="CD14" s="137"/>
      <c r="CE14" s="137"/>
      <c r="CF14" s="137"/>
      <c r="CG14" s="137"/>
      <c r="CH14" s="137"/>
      <c r="CI14" s="137"/>
      <c r="CJ14" s="137"/>
      <c r="CK14" s="137"/>
      <c r="CL14" s="137"/>
      <c r="CM14" s="137"/>
      <c r="CN14" s="137"/>
      <c r="CO14" s="137"/>
      <c r="CP14" s="137"/>
      <c r="CQ14" s="137"/>
      <c r="CR14" s="137"/>
      <c r="CS14" s="137"/>
      <c r="CT14" s="137"/>
      <c r="CU14" s="137"/>
      <c r="CV14" s="137"/>
      <c r="CW14" s="137"/>
      <c r="CX14" s="137"/>
      <c r="CY14" s="137"/>
      <c r="CZ14" s="137"/>
      <c r="DA14" s="137"/>
      <c r="DB14" s="137"/>
      <c r="DC14" s="137"/>
      <c r="DD14" s="137"/>
      <c r="DE14" s="137"/>
      <c r="DF14" s="137"/>
      <c r="DG14" s="137"/>
      <c r="DH14" s="137"/>
      <c r="DI14" s="137"/>
      <c r="DJ14" s="137"/>
      <c r="DK14" s="137"/>
      <c r="DL14" s="137"/>
      <c r="DM14" s="137"/>
      <c r="DN14" s="137"/>
      <c r="DO14" s="137"/>
      <c r="DP14" s="137"/>
      <c r="DQ14" s="137"/>
      <c r="DR14" s="137"/>
      <c r="DS14" s="137"/>
      <c r="DT14" s="137"/>
      <c r="DU14" s="137"/>
      <c r="DV14" s="137"/>
      <c r="DW14" s="137"/>
      <c r="DX14" s="137"/>
      <c r="DY14" s="137"/>
      <c r="DZ14" s="137"/>
      <c r="EA14" s="137"/>
      <c r="EB14" s="137"/>
      <c r="EC14" s="137"/>
      <c r="ED14" s="137"/>
      <c r="EE14" s="137"/>
      <c r="EF14" s="137"/>
      <c r="EG14" s="137"/>
      <c r="EH14" s="137"/>
      <c r="EI14" s="137"/>
      <c r="EJ14" s="137"/>
      <c r="EK14" s="137"/>
      <c r="EL14" s="137"/>
      <c r="EM14" s="137"/>
      <c r="EN14" s="137"/>
      <c r="EO14" s="137"/>
      <c r="EP14" s="137"/>
      <c r="EQ14" s="137"/>
      <c r="ER14" s="137"/>
      <c r="ES14" s="137"/>
      <c r="ET14" s="137"/>
      <c r="EU14" s="137"/>
      <c r="EV14" s="137"/>
      <c r="EW14" s="137"/>
      <c r="EX14" s="137"/>
      <c r="EY14" s="137"/>
      <c r="EZ14" s="137"/>
      <c r="FA14" s="137"/>
      <c r="FB14" s="137"/>
      <c r="FC14" s="137"/>
      <c r="FD14" s="137"/>
      <c r="FE14" s="137"/>
      <c r="FF14" s="137"/>
      <c r="FG14" s="137"/>
      <c r="FH14" s="137"/>
      <c r="FI14" s="137"/>
      <c r="FJ14" s="137"/>
      <c r="FK14" s="137"/>
      <c r="FL14" s="137"/>
      <c r="FM14" s="137"/>
      <c r="FN14" s="137"/>
      <c r="FO14" s="137"/>
      <c r="FP14" s="137"/>
      <c r="FQ14" s="137"/>
      <c r="FR14" s="137"/>
      <c r="FS14" s="137"/>
      <c r="FT14" s="137"/>
      <c r="FU14" s="137"/>
      <c r="FV14" s="137"/>
      <c r="FW14" s="137"/>
      <c r="FX14" s="137"/>
      <c r="FY14" s="137"/>
      <c r="FZ14" s="137"/>
      <c r="GA14" s="137"/>
      <c r="GB14" s="137"/>
      <c r="GC14" s="137"/>
      <c r="GD14" s="137"/>
      <c r="GE14" s="137"/>
      <c r="GF14" s="137"/>
      <c r="GG14" s="137"/>
      <c r="GH14" s="137"/>
      <c r="GI14" s="137"/>
      <c r="GJ14" s="137"/>
      <c r="GK14" s="137"/>
      <c r="GL14" s="137"/>
      <c r="GM14" s="137"/>
      <c r="GN14" s="137"/>
      <c r="GO14" s="137"/>
      <c r="GP14" s="137"/>
      <c r="GQ14" s="137"/>
      <c r="GR14" s="137"/>
      <c r="GS14" s="137"/>
      <c r="GT14" s="137"/>
      <c r="GU14" s="137"/>
      <c r="GV14" s="137"/>
      <c r="GW14" s="137"/>
      <c r="GX14" s="137"/>
      <c r="GY14" s="137"/>
      <c r="GZ14" s="137"/>
      <c r="HA14" s="137"/>
      <c r="HB14" s="137"/>
      <c r="HC14" s="137"/>
      <c r="HD14" s="137"/>
      <c r="HE14" s="137"/>
      <c r="HF14" s="137"/>
      <c r="HG14" s="137"/>
      <c r="HH14" s="137"/>
      <c r="HI14" s="137"/>
      <c r="HJ14" s="137"/>
      <c r="HK14" s="137"/>
      <c r="HL14" s="137"/>
      <c r="HM14" s="137"/>
      <c r="HN14" s="137"/>
      <c r="HO14" s="137"/>
      <c r="HP14" s="137"/>
      <c r="HQ14" s="137"/>
      <c r="HR14" s="137"/>
      <c r="HS14" s="137"/>
      <c r="HT14" s="137"/>
      <c r="HU14" s="137"/>
      <c r="HV14" s="137"/>
      <c r="HW14" s="137"/>
      <c r="HX14" s="137"/>
      <c r="HY14" s="137"/>
      <c r="HZ14" s="137"/>
      <c r="IA14" s="137"/>
      <c r="IB14" s="137"/>
      <c r="IC14" s="137"/>
      <c r="ID14" s="137"/>
      <c r="IE14" s="137"/>
      <c r="IF14" s="137"/>
      <c r="IG14" s="137"/>
      <c r="IH14" s="137"/>
      <c r="II14" s="137"/>
      <c r="IJ14" s="137"/>
      <c r="IK14" s="137"/>
      <c r="IL14" s="137"/>
      <c r="IM14" s="137"/>
      <c r="IN14" s="137"/>
      <c r="IO14" s="137"/>
      <c r="IP14" s="137"/>
      <c r="IQ14" s="137"/>
      <c r="IR14" s="137"/>
      <c r="IS14" s="137"/>
      <c r="IT14" s="137"/>
      <c r="IU14" s="137"/>
    </row>
    <row r="15" spans="1:18" s="135" customFormat="1" ht="5.25" customHeight="1" thickBot="1">
      <c r="A15" s="258"/>
      <c r="B15" s="259"/>
      <c r="C15" s="259"/>
      <c r="D15" s="259"/>
      <c r="E15" s="259"/>
      <c r="F15" s="259"/>
      <c r="G15" s="259"/>
      <c r="H15" s="259"/>
      <c r="I15" s="259"/>
      <c r="J15" s="259"/>
      <c r="K15" s="259"/>
      <c r="L15" s="259"/>
      <c r="M15" s="259"/>
      <c r="N15" s="259"/>
      <c r="O15" s="259"/>
      <c r="P15" s="259"/>
      <c r="Q15" s="260"/>
      <c r="R15" s="261"/>
    </row>
    <row r="16" spans="1:20" s="753" customFormat="1" ht="12" customHeight="1">
      <c r="A16" s="8" t="s">
        <v>144</v>
      </c>
      <c r="B16" s="337"/>
      <c r="C16" s="337"/>
      <c r="D16" s="337"/>
      <c r="E16" s="337"/>
      <c r="F16" s="337"/>
      <c r="G16" s="337"/>
      <c r="H16" s="337"/>
      <c r="I16" s="337"/>
      <c r="J16" s="6" t="s">
        <v>153</v>
      </c>
      <c r="K16" s="337"/>
      <c r="L16" s="337"/>
      <c r="M16" s="337"/>
      <c r="N16" s="337"/>
      <c r="O16" s="337"/>
      <c r="P16" s="337"/>
      <c r="Q16" s="337"/>
      <c r="R16" s="337"/>
      <c r="S16" s="337"/>
      <c r="T16" s="337"/>
    </row>
    <row r="23" spans="2:3" ht="15.75">
      <c r="B23" s="112"/>
      <c r="C23" s="112"/>
    </row>
  </sheetData>
  <sheetProtection/>
  <mergeCells count="6">
    <mergeCell ref="R6:R9"/>
    <mergeCell ref="A6:A9"/>
    <mergeCell ref="H6:I6"/>
    <mergeCell ref="H7:I7"/>
    <mergeCell ref="L6:M6"/>
    <mergeCell ref="L7:M7"/>
  </mergeCells>
  <printOptions/>
  <pageMargins left="0.984251968503937" right="0.984251968503937" top="0.5905511811023623" bottom="0.5905511811023623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31"/>
  <sheetViews>
    <sheetView view="pageBreakPreview" zoomScale="110" zoomScaleSheetLayoutView="110" workbookViewId="0" topLeftCell="A1">
      <selection activeCell="A3" sqref="A3"/>
    </sheetView>
  </sheetViews>
  <sheetFormatPr defaultColWidth="7.99609375" defaultRowHeight="13.5"/>
  <cols>
    <col min="1" max="1" width="9.3359375" style="874" customWidth="1"/>
    <col min="2" max="2" width="7.88671875" style="874" customWidth="1"/>
    <col min="3" max="3" width="7.5546875" style="874" customWidth="1"/>
    <col min="4" max="4" width="7.77734375" style="877" customWidth="1"/>
    <col min="5" max="6" width="7.6640625" style="877" customWidth="1"/>
    <col min="7" max="7" width="7.5546875" style="877" customWidth="1"/>
    <col min="8" max="8" width="7.6640625" style="877" customWidth="1"/>
    <col min="9" max="9" width="6.99609375" style="877" customWidth="1"/>
    <col min="10" max="11" width="6.6640625" style="874" customWidth="1"/>
    <col min="12" max="12" width="6.77734375" style="877" customWidth="1"/>
    <col min="13" max="15" width="6.6640625" style="877" customWidth="1"/>
    <col min="16" max="16" width="6.99609375" style="877" customWidth="1"/>
    <col min="17" max="17" width="10.77734375" style="874" customWidth="1"/>
    <col min="18" max="21" width="0.671875" style="877" customWidth="1"/>
    <col min="22" max="16384" width="7.99609375" style="877" customWidth="1"/>
  </cols>
  <sheetData>
    <row r="1" spans="1:17" s="879" customFormat="1" ht="11.25">
      <c r="A1" s="732" t="s">
        <v>410</v>
      </c>
      <c r="B1" s="878"/>
      <c r="C1" s="878"/>
      <c r="J1" s="878"/>
      <c r="K1" s="878"/>
      <c r="Q1" s="880" t="s">
        <v>487</v>
      </c>
    </row>
    <row r="2" spans="1:17" s="807" customFormat="1" ht="12">
      <c r="A2" s="806"/>
      <c r="B2" s="806"/>
      <c r="C2" s="806"/>
      <c r="J2" s="806"/>
      <c r="K2" s="806"/>
      <c r="Q2" s="808"/>
    </row>
    <row r="3" spans="1:17" s="811" customFormat="1" ht="27">
      <c r="A3" s="809" t="s">
        <v>892</v>
      </c>
      <c r="B3" s="809"/>
      <c r="C3" s="809"/>
      <c r="D3" s="810"/>
      <c r="E3" s="810"/>
      <c r="F3" s="810"/>
      <c r="G3" s="810"/>
      <c r="H3" s="810"/>
      <c r="I3" s="810" t="s">
        <v>488</v>
      </c>
      <c r="J3" s="809"/>
      <c r="K3" s="809"/>
      <c r="L3" s="810"/>
      <c r="M3" s="810"/>
      <c r="N3" s="810"/>
      <c r="O3" s="810"/>
      <c r="P3" s="810"/>
      <c r="Q3" s="809"/>
    </row>
    <row r="4" spans="1:17" s="807" customFormat="1" ht="12">
      <c r="A4" s="812"/>
      <c r="B4" s="812"/>
      <c r="C4" s="812"/>
      <c r="D4" s="813"/>
      <c r="E4" s="813"/>
      <c r="F4" s="813"/>
      <c r="G4" s="813"/>
      <c r="H4" s="813"/>
      <c r="I4" s="813"/>
      <c r="J4" s="812"/>
      <c r="K4" s="812"/>
      <c r="L4" s="813"/>
      <c r="M4" s="813"/>
      <c r="N4" s="813"/>
      <c r="O4" s="813"/>
      <c r="P4" s="813"/>
      <c r="Q4" s="812"/>
    </row>
    <row r="5" spans="1:17" s="814" customFormat="1" ht="16.5" customHeight="1" thickBot="1">
      <c r="A5" s="814" t="s">
        <v>489</v>
      </c>
      <c r="Q5" s="815" t="s">
        <v>490</v>
      </c>
    </row>
    <row r="6" spans="1:19" s="825" customFormat="1" ht="15" customHeight="1">
      <c r="A6" s="1220" t="s">
        <v>491</v>
      </c>
      <c r="B6" s="816" t="s">
        <v>248</v>
      </c>
      <c r="C6" s="817" t="s">
        <v>492</v>
      </c>
      <c r="D6" s="818" t="s">
        <v>493</v>
      </c>
      <c r="E6" s="819"/>
      <c r="F6" s="820"/>
      <c r="G6" s="820"/>
      <c r="H6" s="819"/>
      <c r="I6" s="821" t="s">
        <v>494</v>
      </c>
      <c r="J6" s="822"/>
      <c r="K6" s="822"/>
      <c r="L6" s="822"/>
      <c r="M6" s="822"/>
      <c r="N6" s="822"/>
      <c r="O6" s="822"/>
      <c r="P6" s="823"/>
      <c r="Q6" s="1222" t="s">
        <v>495</v>
      </c>
      <c r="R6" s="824"/>
      <c r="S6" s="824"/>
    </row>
    <row r="7" spans="1:19" s="825" customFormat="1" ht="15" customHeight="1">
      <c r="A7" s="1221"/>
      <c r="B7" s="826"/>
      <c r="C7" s="827"/>
      <c r="D7" s="826" t="s">
        <v>496</v>
      </c>
      <c r="E7" s="827" t="s">
        <v>497</v>
      </c>
      <c r="F7" s="827" t="s">
        <v>498</v>
      </c>
      <c r="G7" s="827" t="s">
        <v>499</v>
      </c>
      <c r="H7" s="826" t="s">
        <v>500</v>
      </c>
      <c r="I7" s="828" t="s">
        <v>501</v>
      </c>
      <c r="J7" s="829"/>
      <c r="K7" s="829" t="s">
        <v>502</v>
      </c>
      <c r="L7" s="829"/>
      <c r="M7" s="829" t="s">
        <v>503</v>
      </c>
      <c r="N7" s="829"/>
      <c r="O7" s="830" t="s">
        <v>504</v>
      </c>
      <c r="P7" s="829"/>
      <c r="Q7" s="1223"/>
      <c r="R7" s="824"/>
      <c r="S7" s="824"/>
    </row>
    <row r="8" spans="1:19" s="825" customFormat="1" ht="15" customHeight="1">
      <c r="A8" s="1179"/>
      <c r="B8" s="831" t="s">
        <v>505</v>
      </c>
      <c r="C8" s="832" t="s">
        <v>505</v>
      </c>
      <c r="D8" s="826"/>
      <c r="E8" s="833"/>
      <c r="F8" s="827"/>
      <c r="G8" s="827"/>
      <c r="H8" s="827"/>
      <c r="I8" s="826" t="s">
        <v>248</v>
      </c>
      <c r="J8" s="827" t="s">
        <v>492</v>
      </c>
      <c r="K8" s="827" t="s">
        <v>248</v>
      </c>
      <c r="L8" s="827" t="s">
        <v>492</v>
      </c>
      <c r="M8" s="827" t="s">
        <v>248</v>
      </c>
      <c r="N8" s="827" t="s">
        <v>492</v>
      </c>
      <c r="O8" s="827" t="s">
        <v>248</v>
      </c>
      <c r="P8" s="827" t="s">
        <v>492</v>
      </c>
      <c r="Q8" s="1182"/>
      <c r="R8" s="824"/>
      <c r="S8" s="824"/>
    </row>
    <row r="9" spans="1:19" s="825" customFormat="1" ht="15" customHeight="1">
      <c r="A9" s="1180"/>
      <c r="B9" s="829" t="s">
        <v>506</v>
      </c>
      <c r="C9" s="834" t="s">
        <v>507</v>
      </c>
      <c r="D9" s="828" t="s">
        <v>508</v>
      </c>
      <c r="E9" s="829" t="s">
        <v>508</v>
      </c>
      <c r="F9" s="829" t="s">
        <v>508</v>
      </c>
      <c r="G9" s="829" t="s">
        <v>508</v>
      </c>
      <c r="H9" s="834" t="s">
        <v>509</v>
      </c>
      <c r="I9" s="828" t="s">
        <v>510</v>
      </c>
      <c r="J9" s="834" t="s">
        <v>507</v>
      </c>
      <c r="K9" s="829" t="s">
        <v>511</v>
      </c>
      <c r="L9" s="834" t="s">
        <v>507</v>
      </c>
      <c r="M9" s="829" t="s">
        <v>510</v>
      </c>
      <c r="N9" s="834" t="s">
        <v>507</v>
      </c>
      <c r="O9" s="829" t="s">
        <v>510</v>
      </c>
      <c r="P9" s="834" t="s">
        <v>507</v>
      </c>
      <c r="Q9" s="1183"/>
      <c r="R9" s="824"/>
      <c r="S9" s="824"/>
    </row>
    <row r="10" spans="1:17" s="839" customFormat="1" ht="24" customHeight="1">
      <c r="A10" s="835">
        <v>2016</v>
      </c>
      <c r="B10" s="836">
        <v>17</v>
      </c>
      <c r="C10" s="836">
        <v>993</v>
      </c>
      <c r="D10" s="419">
        <v>100</v>
      </c>
      <c r="E10" s="837">
        <v>0</v>
      </c>
      <c r="F10" s="419">
        <v>893</v>
      </c>
      <c r="G10" s="419">
        <v>0</v>
      </c>
      <c r="H10" s="419">
        <v>0</v>
      </c>
      <c r="I10" s="837">
        <v>3</v>
      </c>
      <c r="J10" s="837">
        <v>6</v>
      </c>
      <c r="K10" s="837">
        <v>2</v>
      </c>
      <c r="L10" s="837">
        <v>100</v>
      </c>
      <c r="M10" s="419">
        <v>1</v>
      </c>
      <c r="N10" s="419">
        <v>22</v>
      </c>
      <c r="O10" s="419">
        <v>11</v>
      </c>
      <c r="P10" s="419">
        <v>865</v>
      </c>
      <c r="Q10" s="838">
        <v>2016</v>
      </c>
    </row>
    <row r="11" spans="1:17" s="839" customFormat="1" ht="24" customHeight="1">
      <c r="A11" s="835">
        <v>2017</v>
      </c>
      <c r="B11" s="836">
        <v>27</v>
      </c>
      <c r="C11" s="836">
        <v>2640</v>
      </c>
      <c r="D11" s="419">
        <v>0</v>
      </c>
      <c r="E11" s="837">
        <v>405</v>
      </c>
      <c r="F11" s="419">
        <v>2235</v>
      </c>
      <c r="G11" s="419">
        <v>0</v>
      </c>
      <c r="H11" s="419">
        <v>0</v>
      </c>
      <c r="I11" s="837">
        <v>0</v>
      </c>
      <c r="J11" s="837">
        <v>0</v>
      </c>
      <c r="K11" s="837">
        <v>1</v>
      </c>
      <c r="L11" s="837">
        <v>36</v>
      </c>
      <c r="M11" s="419">
        <v>16</v>
      </c>
      <c r="N11" s="419">
        <v>1415</v>
      </c>
      <c r="O11" s="419">
        <v>10</v>
      </c>
      <c r="P11" s="419">
        <v>1162</v>
      </c>
      <c r="Q11" s="838">
        <v>2017</v>
      </c>
    </row>
    <row r="12" spans="1:17" s="839" customFormat="1" ht="24" customHeight="1">
      <c r="A12" s="835">
        <v>2018</v>
      </c>
      <c r="B12" s="836">
        <v>3</v>
      </c>
      <c r="C12" s="836">
        <v>24</v>
      </c>
      <c r="D12" s="419">
        <v>0</v>
      </c>
      <c r="E12" s="837">
        <v>24</v>
      </c>
      <c r="F12" s="419">
        <v>0</v>
      </c>
      <c r="G12" s="419">
        <v>0</v>
      </c>
      <c r="H12" s="419">
        <v>0</v>
      </c>
      <c r="I12" s="837">
        <v>3</v>
      </c>
      <c r="J12" s="837">
        <v>24</v>
      </c>
      <c r="K12" s="837">
        <v>0</v>
      </c>
      <c r="L12" s="837">
        <v>0</v>
      </c>
      <c r="M12" s="419">
        <v>0</v>
      </c>
      <c r="N12" s="419">
        <v>0</v>
      </c>
      <c r="O12" s="419">
        <v>0</v>
      </c>
      <c r="P12" s="419">
        <v>0</v>
      </c>
      <c r="Q12" s="838">
        <v>2018</v>
      </c>
    </row>
    <row r="13" spans="1:17" s="839" customFormat="1" ht="24" customHeight="1">
      <c r="A13" s="835">
        <v>2019</v>
      </c>
      <c r="B13" s="836">
        <v>0</v>
      </c>
      <c r="C13" s="836">
        <v>0</v>
      </c>
      <c r="D13" s="419">
        <v>0</v>
      </c>
      <c r="E13" s="837">
        <v>0</v>
      </c>
      <c r="F13" s="419">
        <v>0</v>
      </c>
      <c r="G13" s="419">
        <v>0</v>
      </c>
      <c r="H13" s="419">
        <v>0</v>
      </c>
      <c r="I13" s="837">
        <v>0</v>
      </c>
      <c r="J13" s="837">
        <v>0</v>
      </c>
      <c r="K13" s="837">
        <v>0</v>
      </c>
      <c r="L13" s="837">
        <v>0</v>
      </c>
      <c r="M13" s="419">
        <v>0</v>
      </c>
      <c r="N13" s="419">
        <v>0</v>
      </c>
      <c r="O13" s="419">
        <v>0</v>
      </c>
      <c r="P13" s="419">
        <v>0</v>
      </c>
      <c r="Q13" s="838">
        <v>2019</v>
      </c>
    </row>
    <row r="14" spans="1:17" s="843" customFormat="1" ht="24" customHeight="1">
      <c r="A14" s="840">
        <v>2020</v>
      </c>
      <c r="B14" s="841">
        <v>0</v>
      </c>
      <c r="C14" s="841">
        <v>0</v>
      </c>
      <c r="D14" s="841">
        <v>0</v>
      </c>
      <c r="E14" s="841">
        <v>0</v>
      </c>
      <c r="F14" s="841">
        <v>0</v>
      </c>
      <c r="G14" s="841">
        <v>0</v>
      </c>
      <c r="H14" s="841">
        <v>0</v>
      </c>
      <c r="I14" s="841">
        <v>0</v>
      </c>
      <c r="J14" s="841">
        <v>0</v>
      </c>
      <c r="K14" s="841">
        <v>0</v>
      </c>
      <c r="L14" s="841">
        <v>0</v>
      </c>
      <c r="M14" s="841">
        <v>0</v>
      </c>
      <c r="N14" s="841">
        <v>0</v>
      </c>
      <c r="O14" s="841">
        <v>0</v>
      </c>
      <c r="P14" s="841">
        <v>0</v>
      </c>
      <c r="Q14" s="842">
        <v>2020</v>
      </c>
    </row>
    <row r="15" spans="1:17" s="839" customFormat="1" ht="0.75" customHeight="1">
      <c r="A15" s="844"/>
      <c r="B15" s="845"/>
      <c r="C15" s="845"/>
      <c r="D15" s="846"/>
      <c r="E15" s="845"/>
      <c r="F15" s="845"/>
      <c r="G15" s="845"/>
      <c r="H15" s="845"/>
      <c r="I15" s="846"/>
      <c r="J15" s="846"/>
      <c r="K15" s="845"/>
      <c r="L15" s="845"/>
      <c r="M15" s="845"/>
      <c r="N15" s="845"/>
      <c r="O15" s="846"/>
      <c r="P15" s="846"/>
      <c r="Q15" s="847"/>
    </row>
    <row r="16" spans="1:17" s="814" customFormat="1" ht="3" customHeight="1" thickBot="1">
      <c r="A16" s="848"/>
      <c r="B16" s="849"/>
      <c r="C16" s="850"/>
      <c r="D16" s="851"/>
      <c r="E16" s="852"/>
      <c r="F16" s="851"/>
      <c r="G16" s="851"/>
      <c r="H16" s="851"/>
      <c r="I16" s="851"/>
      <c r="J16" s="853"/>
      <c r="K16" s="853"/>
      <c r="L16" s="853"/>
      <c r="M16" s="854"/>
      <c r="N16" s="854"/>
      <c r="O16" s="854"/>
      <c r="P16" s="854"/>
      <c r="Q16" s="855"/>
    </row>
    <row r="17" spans="2:16" s="814" customFormat="1" ht="3" customHeight="1">
      <c r="B17" s="856"/>
      <c r="C17" s="857"/>
      <c r="D17" s="858"/>
      <c r="F17" s="858"/>
      <c r="G17" s="858"/>
      <c r="H17" s="858"/>
      <c r="I17" s="858"/>
      <c r="J17" s="859"/>
      <c r="K17" s="859"/>
      <c r="L17" s="859"/>
      <c r="M17" s="860"/>
      <c r="N17" s="860"/>
      <c r="O17" s="860"/>
      <c r="P17" s="860"/>
    </row>
    <row r="18" spans="1:17" s="864" customFormat="1" ht="17.25" customHeight="1">
      <c r="A18" s="861" t="s">
        <v>512</v>
      </c>
      <c r="B18" s="862"/>
      <c r="C18" s="861"/>
      <c r="D18" s="863"/>
      <c r="I18" s="864" t="s">
        <v>513</v>
      </c>
      <c r="J18" s="865"/>
      <c r="K18" s="865"/>
      <c r="L18" s="866"/>
      <c r="M18" s="866"/>
      <c r="N18" s="866"/>
      <c r="O18" s="866"/>
      <c r="P18" s="866"/>
      <c r="Q18" s="861"/>
    </row>
    <row r="19" spans="1:16" s="814" customFormat="1" ht="15" customHeight="1">
      <c r="A19" s="867" t="s">
        <v>514</v>
      </c>
      <c r="B19" s="868"/>
      <c r="C19" s="869"/>
      <c r="D19" s="858"/>
      <c r="F19" s="858"/>
      <c r="G19" s="858"/>
      <c r="H19" s="858"/>
      <c r="I19" s="870" t="s">
        <v>515</v>
      </c>
      <c r="J19" s="871"/>
      <c r="K19" s="871"/>
      <c r="L19" s="859"/>
      <c r="M19" s="860"/>
      <c r="N19" s="860"/>
      <c r="O19" s="860"/>
      <c r="P19" s="860"/>
    </row>
    <row r="20" spans="1:17" s="864" customFormat="1" ht="12.75" customHeight="1">
      <c r="A20" s="861"/>
      <c r="B20" s="861"/>
      <c r="C20" s="872"/>
      <c r="J20" s="861"/>
      <c r="K20" s="861"/>
      <c r="Q20" s="861"/>
    </row>
    <row r="21" spans="1:17" s="864" customFormat="1" ht="12.75" customHeight="1">
      <c r="A21" s="861"/>
      <c r="B21" s="861"/>
      <c r="C21" s="861"/>
      <c r="J21" s="861"/>
      <c r="K21" s="861"/>
      <c r="Q21" s="861"/>
    </row>
    <row r="22" spans="1:17" s="864" customFormat="1" ht="12.75">
      <c r="A22" s="861"/>
      <c r="B22" s="861"/>
      <c r="C22" s="861"/>
      <c r="J22" s="861"/>
      <c r="K22" s="861"/>
      <c r="Q22" s="861"/>
    </row>
    <row r="23" spans="1:17" s="864" customFormat="1" ht="12.75">
      <c r="A23" s="861"/>
      <c r="B23" s="861"/>
      <c r="C23" s="861"/>
      <c r="D23" s="873"/>
      <c r="I23" s="873"/>
      <c r="J23" s="861"/>
      <c r="K23" s="861"/>
      <c r="Q23" s="861"/>
    </row>
    <row r="24" spans="1:17" s="864" customFormat="1" ht="12.75">
      <c r="A24" s="861"/>
      <c r="B24" s="861"/>
      <c r="C24" s="861"/>
      <c r="J24" s="861"/>
      <c r="K24" s="861"/>
      <c r="Q24" s="861"/>
    </row>
    <row r="25" spans="1:17" s="864" customFormat="1" ht="12.75">
      <c r="A25" s="861"/>
      <c r="B25" s="861"/>
      <c r="C25" s="872"/>
      <c r="D25" s="873"/>
      <c r="J25" s="861"/>
      <c r="K25" s="861"/>
      <c r="Q25" s="861"/>
    </row>
    <row r="26" spans="1:17" s="864" customFormat="1" ht="12.75">
      <c r="A26" s="861"/>
      <c r="B26" s="861"/>
      <c r="C26" s="872"/>
      <c r="D26" s="873"/>
      <c r="J26" s="861"/>
      <c r="K26" s="861"/>
      <c r="Q26" s="861"/>
    </row>
    <row r="27" spans="1:17" s="864" customFormat="1" ht="12.75">
      <c r="A27" s="861"/>
      <c r="B27" s="861"/>
      <c r="C27" s="872"/>
      <c r="D27" s="873"/>
      <c r="J27" s="861"/>
      <c r="K27" s="861"/>
      <c r="Q27" s="861"/>
    </row>
    <row r="28" spans="3:4" ht="15.75">
      <c r="C28" s="875"/>
      <c r="D28" s="876"/>
    </row>
    <row r="29" spans="3:4" ht="15.75">
      <c r="C29" s="875"/>
      <c r="D29" s="876"/>
    </row>
    <row r="30" spans="3:4" ht="15.75">
      <c r="C30" s="875"/>
      <c r="D30" s="876"/>
    </row>
    <row r="31" spans="3:4" ht="15.75">
      <c r="C31" s="875"/>
      <c r="D31" s="876"/>
    </row>
  </sheetData>
  <sheetProtection/>
  <mergeCells count="2">
    <mergeCell ref="A6:A9"/>
    <mergeCell ref="Q6:Q9"/>
  </mergeCells>
  <printOptions/>
  <pageMargins left="0.984251968503937" right="0.984251968503937" top="0.5905511811023623" bottom="0.5905511811023623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8"/>
  <sheetViews>
    <sheetView zoomScaleSheetLayoutView="100" workbookViewId="0" topLeftCell="A1">
      <selection activeCell="H4" sqref="H4"/>
    </sheetView>
  </sheetViews>
  <sheetFormatPr defaultColWidth="7.99609375" defaultRowHeight="13.5"/>
  <cols>
    <col min="1" max="1" width="12.3359375" style="244" customWidth="1"/>
    <col min="2" max="3" width="9.3359375" style="243" customWidth="1"/>
    <col min="4" max="6" width="9.3359375" style="12" customWidth="1"/>
    <col min="7" max="7" width="9.3359375" style="243" customWidth="1"/>
    <col min="8" max="13" width="9.3359375" style="12" customWidth="1"/>
    <col min="14" max="14" width="12.5546875" style="243" customWidth="1"/>
    <col min="15" max="16384" width="7.99609375" style="12" customWidth="1"/>
  </cols>
  <sheetData>
    <row r="1" spans="1:14" s="776" customFormat="1" ht="11.25">
      <c r="A1" s="732" t="s">
        <v>410</v>
      </c>
      <c r="B1" s="774"/>
      <c r="C1" s="775"/>
      <c r="G1" s="775"/>
      <c r="N1" s="757" t="s">
        <v>0</v>
      </c>
    </row>
    <row r="2" spans="1:14" ht="12">
      <c r="A2" s="231"/>
      <c r="B2" s="231"/>
      <c r="C2" s="232"/>
      <c r="G2" s="232"/>
      <c r="N2" s="232"/>
    </row>
    <row r="3" spans="1:14" s="236" customFormat="1" ht="21.75" customHeight="1">
      <c r="A3" s="233" t="s">
        <v>893</v>
      </c>
      <c r="B3" s="234"/>
      <c r="C3" s="234"/>
      <c r="D3" s="235"/>
      <c r="E3" s="235"/>
      <c r="F3" s="235"/>
      <c r="G3" s="234"/>
      <c r="H3" s="235" t="s">
        <v>894</v>
      </c>
      <c r="I3" s="235"/>
      <c r="J3" s="235"/>
      <c r="K3" s="235"/>
      <c r="L3" s="235"/>
      <c r="M3" s="235"/>
      <c r="N3" s="234"/>
    </row>
    <row r="4" spans="1:14" s="239" customFormat="1" ht="8.25" customHeight="1">
      <c r="A4" s="237"/>
      <c r="B4" s="238"/>
      <c r="C4" s="238"/>
      <c r="D4" s="237"/>
      <c r="E4" s="237"/>
      <c r="F4" s="237"/>
      <c r="G4" s="238"/>
      <c r="H4" s="237"/>
      <c r="I4" s="237"/>
      <c r="J4" s="237"/>
      <c r="K4" s="237"/>
      <c r="L4" s="237"/>
      <c r="M4" s="237"/>
      <c r="N4" s="238"/>
    </row>
    <row r="5" spans="1:14" s="239" customFormat="1" ht="9" customHeight="1">
      <c r="A5" s="237"/>
      <c r="B5" s="238"/>
      <c r="C5" s="238"/>
      <c r="D5" s="237"/>
      <c r="E5" s="237"/>
      <c r="F5" s="237"/>
      <c r="G5" s="238"/>
      <c r="H5" s="237"/>
      <c r="I5" s="237"/>
      <c r="J5" s="237"/>
      <c r="K5" s="237"/>
      <c r="L5" s="237"/>
      <c r="M5" s="237"/>
      <c r="N5" s="238"/>
    </row>
    <row r="6" spans="1:14" s="240" customFormat="1" ht="12.75" customHeight="1" thickBot="1">
      <c r="A6" s="138" t="s">
        <v>516</v>
      </c>
      <c r="B6" s="881"/>
      <c r="C6" s="881"/>
      <c r="G6" s="881"/>
      <c r="N6" s="882" t="s">
        <v>517</v>
      </c>
    </row>
    <row r="7" spans="1:14" s="241" customFormat="1" ht="15.75" customHeight="1">
      <c r="A7" s="1227" t="s">
        <v>518</v>
      </c>
      <c r="B7" s="1230" t="s">
        <v>519</v>
      </c>
      <c r="C7" s="1230"/>
      <c r="D7" s="1230"/>
      <c r="E7" s="1230"/>
      <c r="F7" s="1231" t="s">
        <v>520</v>
      </c>
      <c r="G7" s="1231"/>
      <c r="H7" s="1233" t="s">
        <v>521</v>
      </c>
      <c r="I7" s="1233"/>
      <c r="J7" s="1235" t="s">
        <v>522</v>
      </c>
      <c r="K7" s="1235"/>
      <c r="L7" s="1235"/>
      <c r="M7" s="1235"/>
      <c r="N7" s="1237" t="s">
        <v>523</v>
      </c>
    </row>
    <row r="8" spans="1:14" s="241" customFormat="1" ht="15.75" customHeight="1">
      <c r="A8" s="1228"/>
      <c r="B8" s="1224"/>
      <c r="C8" s="1224"/>
      <c r="D8" s="1224"/>
      <c r="E8" s="1224"/>
      <c r="F8" s="1232"/>
      <c r="G8" s="1232"/>
      <c r="H8" s="1234"/>
      <c r="I8" s="1234"/>
      <c r="J8" s="1236"/>
      <c r="K8" s="1236"/>
      <c r="L8" s="1236"/>
      <c r="M8" s="1236"/>
      <c r="N8" s="1238"/>
    </row>
    <row r="9" spans="1:14" s="241" customFormat="1" ht="15" customHeight="1">
      <c r="A9" s="1228"/>
      <c r="B9" s="1224" t="s">
        <v>524</v>
      </c>
      <c r="C9" s="1224" t="s">
        <v>525</v>
      </c>
      <c r="D9" s="1224" t="s">
        <v>526</v>
      </c>
      <c r="E9" s="1224" t="s">
        <v>527</v>
      </c>
      <c r="F9" s="1224" t="s">
        <v>528</v>
      </c>
      <c r="G9" s="1225" t="s">
        <v>525</v>
      </c>
      <c r="H9" s="1224" t="s">
        <v>526</v>
      </c>
      <c r="I9" s="1224" t="s">
        <v>527</v>
      </c>
      <c r="J9" s="1224" t="s">
        <v>524</v>
      </c>
      <c r="K9" s="1224" t="s">
        <v>529</v>
      </c>
      <c r="L9" s="1224" t="s">
        <v>526</v>
      </c>
      <c r="M9" s="1224" t="s">
        <v>527</v>
      </c>
      <c r="N9" s="1238"/>
    </row>
    <row r="10" spans="1:14" s="241" customFormat="1" ht="15" customHeight="1">
      <c r="A10" s="1228"/>
      <c r="B10" s="1225"/>
      <c r="C10" s="1225"/>
      <c r="D10" s="1225"/>
      <c r="E10" s="1225"/>
      <c r="F10" s="1225"/>
      <c r="G10" s="1226"/>
      <c r="H10" s="1225"/>
      <c r="I10" s="1225"/>
      <c r="J10" s="1225"/>
      <c r="K10" s="1225"/>
      <c r="L10" s="1225"/>
      <c r="M10" s="1225"/>
      <c r="N10" s="1238"/>
    </row>
    <row r="11" spans="1:14" s="138" customFormat="1" ht="43.5" customHeight="1">
      <c r="A11" s="1229"/>
      <c r="B11" s="883" t="s">
        <v>530</v>
      </c>
      <c r="C11" s="883" t="s">
        <v>531</v>
      </c>
      <c r="D11" s="883" t="s">
        <v>533</v>
      </c>
      <c r="E11" s="883" t="s">
        <v>535</v>
      </c>
      <c r="F11" s="883" t="s">
        <v>536</v>
      </c>
      <c r="G11" s="883" t="s">
        <v>537</v>
      </c>
      <c r="H11" s="883" t="s">
        <v>532</v>
      </c>
      <c r="I11" s="883" t="s">
        <v>535</v>
      </c>
      <c r="J11" s="883" t="s">
        <v>536</v>
      </c>
      <c r="K11" s="883" t="s">
        <v>531</v>
      </c>
      <c r="L11" s="883" t="s">
        <v>532</v>
      </c>
      <c r="M11" s="883" t="s">
        <v>534</v>
      </c>
      <c r="N11" s="1239"/>
    </row>
    <row r="12" spans="1:14" s="138" customFormat="1" ht="52.5" customHeight="1">
      <c r="A12" s="499" t="s">
        <v>205</v>
      </c>
      <c r="B12" s="837">
        <v>0</v>
      </c>
      <c r="C12" s="884">
        <v>0</v>
      </c>
      <c r="D12" s="885">
        <v>0</v>
      </c>
      <c r="E12" s="885">
        <v>0</v>
      </c>
      <c r="F12" s="885">
        <v>0</v>
      </c>
      <c r="G12" s="885">
        <v>0</v>
      </c>
      <c r="H12" s="885">
        <v>0</v>
      </c>
      <c r="I12" s="885">
        <v>0</v>
      </c>
      <c r="J12" s="885">
        <v>0</v>
      </c>
      <c r="K12" s="885">
        <v>0</v>
      </c>
      <c r="L12" s="885">
        <v>0</v>
      </c>
      <c r="M12" s="885">
        <v>0</v>
      </c>
      <c r="N12" s="500" t="s">
        <v>538</v>
      </c>
    </row>
    <row r="13" spans="1:14" s="138" customFormat="1" ht="52.5" customHeight="1">
      <c r="A13" s="499" t="s">
        <v>215</v>
      </c>
      <c r="B13" s="837">
        <v>0</v>
      </c>
      <c r="C13" s="837">
        <v>0</v>
      </c>
      <c r="D13" s="837">
        <v>0</v>
      </c>
      <c r="E13" s="837">
        <v>0</v>
      </c>
      <c r="F13" s="837">
        <v>0</v>
      </c>
      <c r="G13" s="837">
        <v>0</v>
      </c>
      <c r="H13" s="837">
        <v>0</v>
      </c>
      <c r="I13" s="837">
        <v>0</v>
      </c>
      <c r="J13" s="837">
        <v>0</v>
      </c>
      <c r="K13" s="837">
        <v>0</v>
      </c>
      <c r="L13" s="837">
        <v>0</v>
      </c>
      <c r="M13" s="837">
        <v>0</v>
      </c>
      <c r="N13" s="500" t="s">
        <v>215</v>
      </c>
    </row>
    <row r="14" spans="1:14" s="138" customFormat="1" ht="52.5" customHeight="1">
      <c r="A14" s="499" t="s">
        <v>219</v>
      </c>
      <c r="B14" s="837">
        <v>0</v>
      </c>
      <c r="C14" s="837">
        <v>0</v>
      </c>
      <c r="D14" s="837">
        <v>0</v>
      </c>
      <c r="E14" s="837">
        <v>0</v>
      </c>
      <c r="F14" s="837">
        <v>0</v>
      </c>
      <c r="G14" s="837">
        <v>0</v>
      </c>
      <c r="H14" s="837">
        <v>0</v>
      </c>
      <c r="I14" s="837">
        <v>0</v>
      </c>
      <c r="J14" s="837">
        <v>0</v>
      </c>
      <c r="K14" s="837">
        <v>0</v>
      </c>
      <c r="L14" s="837">
        <v>0</v>
      </c>
      <c r="M14" s="837">
        <v>0</v>
      </c>
      <c r="N14" s="500" t="s">
        <v>219</v>
      </c>
    </row>
    <row r="15" spans="1:14" s="138" customFormat="1" ht="52.5" customHeight="1">
      <c r="A15" s="499" t="s">
        <v>221</v>
      </c>
      <c r="B15" s="837">
        <v>0</v>
      </c>
      <c r="C15" s="837">
        <v>0</v>
      </c>
      <c r="D15" s="837">
        <v>0</v>
      </c>
      <c r="E15" s="837">
        <v>0</v>
      </c>
      <c r="F15" s="837">
        <v>0</v>
      </c>
      <c r="G15" s="837">
        <v>0</v>
      </c>
      <c r="H15" s="837">
        <v>0</v>
      </c>
      <c r="I15" s="837">
        <v>0</v>
      </c>
      <c r="J15" s="837">
        <v>0</v>
      </c>
      <c r="K15" s="837">
        <v>0</v>
      </c>
      <c r="L15" s="837">
        <v>0</v>
      </c>
      <c r="M15" s="837">
        <v>0</v>
      </c>
      <c r="N15" s="500" t="s">
        <v>221</v>
      </c>
    </row>
    <row r="16" spans="1:14" s="240" customFormat="1" ht="52.5" customHeight="1">
      <c r="A16" s="501" t="s">
        <v>723</v>
      </c>
      <c r="B16" s="1163">
        <v>0</v>
      </c>
      <c r="C16" s="1163">
        <v>0</v>
      </c>
      <c r="D16" s="1163">
        <v>0</v>
      </c>
      <c r="E16" s="1163">
        <v>0</v>
      </c>
      <c r="F16" s="1163">
        <v>0</v>
      </c>
      <c r="G16" s="1163">
        <v>0</v>
      </c>
      <c r="H16" s="1163">
        <v>0</v>
      </c>
      <c r="I16" s="1163">
        <v>0</v>
      </c>
      <c r="J16" s="1163">
        <v>0</v>
      </c>
      <c r="K16" s="1163">
        <v>0</v>
      </c>
      <c r="L16" s="1163">
        <v>0</v>
      </c>
      <c r="M16" s="1163">
        <v>0</v>
      </c>
      <c r="N16" s="502" t="s">
        <v>723</v>
      </c>
    </row>
    <row r="17" spans="2:14" s="138" customFormat="1" ht="2.25" customHeight="1" thickBot="1">
      <c r="B17" s="882"/>
      <c r="C17" s="882"/>
      <c r="D17" s="882"/>
      <c r="E17" s="882"/>
      <c r="F17" s="882"/>
      <c r="G17" s="882"/>
      <c r="H17" s="882"/>
      <c r="I17" s="882"/>
      <c r="J17" s="882"/>
      <c r="K17" s="882"/>
      <c r="L17" s="882"/>
      <c r="M17" s="882"/>
      <c r="N17" s="881"/>
    </row>
    <row r="18" spans="2:14" s="138" customFormat="1" ht="4.5" customHeight="1" hidden="1" thickBot="1">
      <c r="B18" s="882"/>
      <c r="C18" s="882"/>
      <c r="D18" s="882"/>
      <c r="E18" s="882"/>
      <c r="F18" s="882"/>
      <c r="G18" s="882"/>
      <c r="H18" s="882"/>
      <c r="I18" s="882"/>
      <c r="J18" s="882"/>
      <c r="K18" s="882"/>
      <c r="L18" s="882"/>
      <c r="M18" s="882"/>
      <c r="N18" s="881"/>
    </row>
    <row r="19" spans="1:14" s="138" customFormat="1" ht="13.5" customHeight="1">
      <c r="A19" s="886" t="s">
        <v>539</v>
      </c>
      <c r="B19" s="887"/>
      <c r="C19" s="887"/>
      <c r="D19" s="888"/>
      <c r="E19" s="888"/>
      <c r="F19" s="888"/>
      <c r="G19" s="889"/>
      <c r="H19" s="890"/>
      <c r="I19" s="888"/>
      <c r="J19" s="888"/>
      <c r="K19" s="888"/>
      <c r="L19" s="888"/>
      <c r="M19" s="888"/>
      <c r="N19" s="887"/>
    </row>
    <row r="20" spans="1:14" s="138" customFormat="1" ht="13.5" customHeight="1">
      <c r="A20" s="891" t="s">
        <v>540</v>
      </c>
      <c r="B20" s="881"/>
      <c r="C20" s="881"/>
      <c r="G20" s="892"/>
      <c r="H20" s="893"/>
      <c r="N20" s="881"/>
    </row>
    <row r="21" spans="1:14" s="138" customFormat="1" ht="13.5" customHeight="1">
      <c r="A21" s="891" t="s">
        <v>541</v>
      </c>
      <c r="B21" s="881"/>
      <c r="C21" s="881"/>
      <c r="G21" s="892"/>
      <c r="H21" s="893" t="s">
        <v>542</v>
      </c>
      <c r="N21" s="881"/>
    </row>
    <row r="22" ht="15.75">
      <c r="G22" s="894"/>
    </row>
    <row r="23" ht="15.75">
      <c r="G23" s="894"/>
    </row>
    <row r="24" ht="15.75">
      <c r="G24" s="894"/>
    </row>
    <row r="25" ht="15.75">
      <c r="G25" s="894"/>
    </row>
    <row r="26" ht="15.75">
      <c r="G26" s="894"/>
    </row>
    <row r="27" ht="15.75">
      <c r="G27" s="894"/>
    </row>
    <row r="28" ht="15.75">
      <c r="G28" s="894"/>
    </row>
    <row r="29" ht="15.75">
      <c r="G29" s="894"/>
    </row>
    <row r="30" ht="15.75">
      <c r="G30" s="894"/>
    </row>
    <row r="31" ht="15.75">
      <c r="G31" s="894"/>
    </row>
    <row r="32" ht="15.75">
      <c r="G32" s="894"/>
    </row>
    <row r="33" ht="15.75">
      <c r="G33" s="894"/>
    </row>
    <row r="34" ht="15.75">
      <c r="G34" s="894"/>
    </row>
    <row r="35" ht="15.75">
      <c r="G35" s="894"/>
    </row>
    <row r="36" ht="15.75">
      <c r="G36" s="894"/>
    </row>
    <row r="37" ht="15.75">
      <c r="G37" s="894"/>
    </row>
    <row r="38" ht="15.75">
      <c r="G38" s="894"/>
    </row>
  </sheetData>
  <sheetProtection/>
  <mergeCells count="18">
    <mergeCell ref="A7:A11"/>
    <mergeCell ref="B7:E8"/>
    <mergeCell ref="F7:G8"/>
    <mergeCell ref="H7:I8"/>
    <mergeCell ref="J7:M8"/>
    <mergeCell ref="N7:N11"/>
    <mergeCell ref="B9:B10"/>
    <mergeCell ref="C9:C10"/>
    <mergeCell ref="D9:D10"/>
    <mergeCell ref="E9:E10"/>
    <mergeCell ref="L9:L10"/>
    <mergeCell ref="M9:M10"/>
    <mergeCell ref="F9:F10"/>
    <mergeCell ref="G9:G10"/>
    <mergeCell ref="H9:H10"/>
    <mergeCell ref="I9:I10"/>
    <mergeCell ref="J9:J10"/>
    <mergeCell ref="K9:K10"/>
  </mergeCells>
  <printOptions/>
  <pageMargins left="0.984251968503937" right="0.984251968503937" top="0.5905511811023623" bottom="0.5905511811023623" header="0" footer="0"/>
  <pageSetup horizontalDpi="600" verticalDpi="6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5"/>
  <sheetViews>
    <sheetView zoomScale="115" zoomScaleNormal="115" zoomScaleSheetLayoutView="140" workbookViewId="0" topLeftCell="A1">
      <selection activeCell="A4" sqref="A4"/>
    </sheetView>
  </sheetViews>
  <sheetFormatPr defaultColWidth="8.88671875" defaultRowHeight="13.5"/>
  <cols>
    <col min="1" max="1" width="8.99609375" style="228" customWidth="1"/>
    <col min="2" max="5" width="11.88671875" style="228" customWidth="1"/>
    <col min="6" max="16384" width="8.88671875" style="228" customWidth="1"/>
  </cols>
  <sheetData>
    <row r="1" spans="1:6" s="756" customFormat="1" ht="12" customHeight="1">
      <c r="A1" s="732" t="s">
        <v>410</v>
      </c>
      <c r="F1" s="757" t="s">
        <v>86</v>
      </c>
    </row>
    <row r="2" spans="1:6" s="310" customFormat="1" ht="12" customHeight="1">
      <c r="A2" s="1"/>
      <c r="F2" s="289"/>
    </row>
    <row r="3" spans="1:6" s="227" customFormat="1" ht="24" customHeight="1">
      <c r="A3" s="1240" t="s">
        <v>895</v>
      </c>
      <c r="B3" s="1240"/>
      <c r="C3" s="1240"/>
      <c r="D3" s="1240"/>
      <c r="E3" s="1240"/>
      <c r="F3" s="1240"/>
    </row>
    <row r="4" s="310" customFormat="1" ht="12" customHeight="1">
      <c r="F4" s="239"/>
    </row>
    <row r="5" spans="1:6" s="402" customFormat="1" ht="12" customHeight="1" thickBot="1">
      <c r="A5" s="408" t="s">
        <v>462</v>
      </c>
      <c r="F5" s="758" t="s">
        <v>883</v>
      </c>
    </row>
    <row r="6" spans="1:6" ht="30" customHeight="1">
      <c r="A6" s="1241" t="s">
        <v>463</v>
      </c>
      <c r="B6" s="1247" t="s">
        <v>465</v>
      </c>
      <c r="C6" s="1248"/>
      <c r="D6" s="1247" t="s">
        <v>464</v>
      </c>
      <c r="E6" s="1248"/>
      <c r="F6" s="1244" t="s">
        <v>157</v>
      </c>
    </row>
    <row r="7" spans="1:6" ht="30" customHeight="1">
      <c r="A7" s="1242"/>
      <c r="B7" s="759" t="s">
        <v>460</v>
      </c>
      <c r="C7" s="760" t="s">
        <v>461</v>
      </c>
      <c r="D7" s="759" t="s">
        <v>460</v>
      </c>
      <c r="E7" s="760" t="s">
        <v>461</v>
      </c>
      <c r="F7" s="1245"/>
    </row>
    <row r="8" spans="1:6" ht="30" customHeight="1">
      <c r="A8" s="1243"/>
      <c r="B8" s="761" t="s">
        <v>158</v>
      </c>
      <c r="C8" s="761" t="s">
        <v>37</v>
      </c>
      <c r="D8" s="761" t="s">
        <v>158</v>
      </c>
      <c r="E8" s="761" t="s">
        <v>37</v>
      </c>
      <c r="F8" s="1246"/>
    </row>
    <row r="9" spans="1:6" s="257" customFormat="1" ht="41.25" customHeight="1">
      <c r="A9" s="762">
        <v>2016</v>
      </c>
      <c r="B9" s="763">
        <v>100.8</v>
      </c>
      <c r="C9" s="764">
        <v>100.6</v>
      </c>
      <c r="D9" s="764">
        <v>100.9</v>
      </c>
      <c r="E9" s="765">
        <v>101.5</v>
      </c>
      <c r="F9" s="766">
        <v>2016</v>
      </c>
    </row>
    <row r="10" spans="1:6" s="257" customFormat="1" ht="41.25" customHeight="1">
      <c r="A10" s="762">
        <v>2017</v>
      </c>
      <c r="B10" s="1160">
        <v>100</v>
      </c>
      <c r="C10" s="764">
        <v>99.8</v>
      </c>
      <c r="D10" s="1161">
        <v>100</v>
      </c>
      <c r="E10" s="765">
        <v>99.8</v>
      </c>
      <c r="F10" s="766">
        <v>2017</v>
      </c>
    </row>
    <row r="11" spans="1:6" s="257" customFormat="1" ht="41.25" customHeight="1">
      <c r="A11" s="762">
        <v>2018</v>
      </c>
      <c r="B11" s="763">
        <v>98.3</v>
      </c>
      <c r="C11" s="764">
        <v>92.4</v>
      </c>
      <c r="D11" s="764">
        <v>98.7</v>
      </c>
      <c r="E11" s="1162">
        <v>95</v>
      </c>
      <c r="F11" s="766">
        <v>2018</v>
      </c>
    </row>
    <row r="12" spans="1:6" s="257" customFormat="1" ht="41.25" customHeight="1">
      <c r="A12" s="762">
        <v>2019</v>
      </c>
      <c r="B12" s="763">
        <v>96.5</v>
      </c>
      <c r="C12" s="764">
        <v>86.8</v>
      </c>
      <c r="D12" s="764">
        <v>97.3</v>
      </c>
      <c r="E12" s="765">
        <v>91.2</v>
      </c>
      <c r="F12" s="766">
        <v>2019</v>
      </c>
    </row>
    <row r="13" spans="1:6" s="257" customFormat="1" ht="41.25" customHeight="1" thickBot="1">
      <c r="A13" s="767">
        <v>2020</v>
      </c>
      <c r="B13" s="768">
        <v>98.3</v>
      </c>
      <c r="C13" s="769">
        <v>96.6</v>
      </c>
      <c r="D13" s="769">
        <v>99.5</v>
      </c>
      <c r="E13" s="770">
        <v>98.6</v>
      </c>
      <c r="F13" s="771">
        <v>2020</v>
      </c>
    </row>
    <row r="14" spans="1:6" ht="5.25" customHeight="1">
      <c r="A14" s="229"/>
      <c r="B14" s="230"/>
      <c r="C14" s="230"/>
      <c r="D14" s="230"/>
      <c r="E14" s="230"/>
      <c r="F14" s="229"/>
    </row>
    <row r="15" spans="1:4" s="504" customFormat="1" ht="12" customHeight="1">
      <c r="A15" s="503" t="s">
        <v>459</v>
      </c>
      <c r="D15" s="504" t="s">
        <v>259</v>
      </c>
    </row>
    <row r="16" s="310" customFormat="1" ht="12" customHeight="1"/>
  </sheetData>
  <sheetProtection/>
  <mergeCells count="5">
    <mergeCell ref="A3:F3"/>
    <mergeCell ref="A6:A8"/>
    <mergeCell ref="F6:F8"/>
    <mergeCell ref="B6:C6"/>
    <mergeCell ref="D6:E6"/>
  </mergeCells>
  <printOptions/>
  <pageMargins left="0.984251968503937" right="0.984251968503937" top="0.5905511811023623" bottom="0.5905511811023623" header="0" footer="0"/>
  <pageSetup horizontalDpi="600" verticalDpi="600" orientation="portrait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7"/>
  <sheetViews>
    <sheetView view="pageBreakPreview" zoomScaleSheetLayoutView="100" workbookViewId="0" topLeftCell="A1">
      <selection activeCell="F4" sqref="F4"/>
    </sheetView>
  </sheetViews>
  <sheetFormatPr defaultColWidth="7.99609375" defaultRowHeight="13.5"/>
  <cols>
    <col min="1" max="1" width="10.6640625" style="244" customWidth="1"/>
    <col min="2" max="3" width="13.77734375" style="243" customWidth="1"/>
    <col min="4" max="5" width="13.77734375" style="12" customWidth="1"/>
    <col min="6" max="6" width="9.10546875" style="12" customWidth="1"/>
    <col min="7" max="7" width="8.5546875" style="12" customWidth="1"/>
    <col min="8" max="8" width="9.6640625" style="12" customWidth="1"/>
    <col min="9" max="9" width="9.4453125" style="12" customWidth="1"/>
    <col min="10" max="10" width="9.21484375" style="12" customWidth="1"/>
    <col min="11" max="11" width="9.10546875" style="12" customWidth="1"/>
    <col min="12" max="12" width="12.5546875" style="243" customWidth="1"/>
    <col min="13" max="16384" width="7.99609375" style="12" customWidth="1"/>
  </cols>
  <sheetData>
    <row r="1" spans="1:12" s="776" customFormat="1" ht="12" customHeight="1">
      <c r="A1" s="732" t="s">
        <v>467</v>
      </c>
      <c r="B1" s="774"/>
      <c r="C1" s="775"/>
      <c r="L1" s="777" t="s">
        <v>35</v>
      </c>
    </row>
    <row r="2" spans="1:12" ht="12" customHeight="1">
      <c r="A2" s="231"/>
      <c r="B2" s="231"/>
      <c r="C2" s="232"/>
      <c r="L2" s="232"/>
    </row>
    <row r="3" spans="1:12" s="236" customFormat="1" ht="24" customHeight="1">
      <c r="A3" s="233" t="s">
        <v>896</v>
      </c>
      <c r="B3" s="234"/>
      <c r="C3" s="234"/>
      <c r="D3" s="235"/>
      <c r="E3" s="235"/>
      <c r="F3" s="235" t="s">
        <v>897</v>
      </c>
      <c r="G3" s="235"/>
      <c r="H3" s="235"/>
      <c r="I3" s="235"/>
      <c r="J3" s="235"/>
      <c r="K3" s="235"/>
      <c r="L3" s="234"/>
    </row>
    <row r="4" spans="1:12" s="239" customFormat="1" ht="12" customHeight="1">
      <c r="A4" s="237"/>
      <c r="B4" s="238"/>
      <c r="C4" s="238"/>
      <c r="D4" s="237"/>
      <c r="E4" s="237"/>
      <c r="F4" s="237"/>
      <c r="G4" s="237"/>
      <c r="H4" s="237"/>
      <c r="I4" s="237"/>
      <c r="J4" s="237"/>
      <c r="K4" s="237"/>
      <c r="L4" s="238"/>
    </row>
    <row r="5" spans="1:12" s="239" customFormat="1" ht="12" customHeight="1" thickBot="1">
      <c r="A5" s="12" t="s">
        <v>469</v>
      </c>
      <c r="B5" s="772"/>
      <c r="C5" s="772"/>
      <c r="L5" s="778" t="s">
        <v>885</v>
      </c>
    </row>
    <row r="6" spans="1:12" s="241" customFormat="1" ht="15.75" customHeight="1">
      <c r="A6" s="1227" t="s">
        <v>260</v>
      </c>
      <c r="B6" s="1230" t="s">
        <v>261</v>
      </c>
      <c r="C6" s="1230"/>
      <c r="D6" s="1230" t="s">
        <v>262</v>
      </c>
      <c r="E6" s="1230"/>
      <c r="F6" s="1252" t="s">
        <v>468</v>
      </c>
      <c r="G6" s="1253"/>
      <c r="H6" s="1253"/>
      <c r="I6" s="1253"/>
      <c r="J6" s="1253"/>
      <c r="K6" s="1253"/>
      <c r="L6" s="1237" t="s">
        <v>1</v>
      </c>
    </row>
    <row r="7" spans="1:12" s="241" customFormat="1" ht="15.75" customHeight="1">
      <c r="A7" s="1249"/>
      <c r="B7" s="1224"/>
      <c r="C7" s="1224"/>
      <c r="D7" s="1224"/>
      <c r="E7" s="1224"/>
      <c r="F7" s="1254" t="s">
        <v>263</v>
      </c>
      <c r="G7" s="1255"/>
      <c r="H7" s="1236" t="s">
        <v>264</v>
      </c>
      <c r="I7" s="1236"/>
      <c r="J7" s="1236" t="s">
        <v>265</v>
      </c>
      <c r="K7" s="1236"/>
      <c r="L7" s="1238"/>
    </row>
    <row r="8" spans="1:12" s="241" customFormat="1" ht="15" customHeight="1">
      <c r="A8" s="1249"/>
      <c r="B8" s="1251" t="s">
        <v>884</v>
      </c>
      <c r="C8" s="1224" t="s">
        <v>266</v>
      </c>
      <c r="D8" s="1251" t="s">
        <v>884</v>
      </c>
      <c r="E8" s="1224" t="s">
        <v>266</v>
      </c>
      <c r="F8" s="1251" t="s">
        <v>884</v>
      </c>
      <c r="G8" s="1224" t="s">
        <v>266</v>
      </c>
      <c r="H8" s="1251" t="s">
        <v>884</v>
      </c>
      <c r="I8" s="1224" t="s">
        <v>267</v>
      </c>
      <c r="J8" s="1251" t="s">
        <v>884</v>
      </c>
      <c r="K8" s="1224" t="s">
        <v>266</v>
      </c>
      <c r="L8" s="1238"/>
    </row>
    <row r="9" spans="1:12" s="241" customFormat="1" ht="15" customHeight="1">
      <c r="A9" s="1250"/>
      <c r="B9" s="1224"/>
      <c r="C9" s="1224"/>
      <c r="D9" s="1224"/>
      <c r="E9" s="1224"/>
      <c r="F9" s="1224"/>
      <c r="G9" s="1224"/>
      <c r="H9" s="1224"/>
      <c r="I9" s="1224"/>
      <c r="J9" s="1224"/>
      <c r="K9" s="1224"/>
      <c r="L9" s="1239"/>
    </row>
    <row r="10" spans="1:12" s="138" customFormat="1" ht="34.5" customHeight="1">
      <c r="A10" s="499" t="s">
        <v>205</v>
      </c>
      <c r="B10" s="505">
        <v>0</v>
      </c>
      <c r="C10" s="779">
        <v>0</v>
      </c>
      <c r="D10" s="780">
        <v>0</v>
      </c>
      <c r="E10" s="780">
        <v>0</v>
      </c>
      <c r="F10" s="505">
        <v>0</v>
      </c>
      <c r="G10" s="505">
        <v>0</v>
      </c>
      <c r="H10" s="780">
        <v>0</v>
      </c>
      <c r="I10" s="780">
        <v>0</v>
      </c>
      <c r="J10" s="780">
        <v>0</v>
      </c>
      <c r="K10" s="780">
        <v>0</v>
      </c>
      <c r="L10" s="500" t="s">
        <v>205</v>
      </c>
    </row>
    <row r="11" spans="1:12" s="138" customFormat="1" ht="34.5" customHeight="1">
      <c r="A11" s="499" t="s">
        <v>215</v>
      </c>
      <c r="B11" s="505">
        <v>0</v>
      </c>
      <c r="C11" s="779">
        <v>0</v>
      </c>
      <c r="D11" s="780">
        <v>0</v>
      </c>
      <c r="E11" s="780">
        <v>0</v>
      </c>
      <c r="F11" s="505">
        <v>0</v>
      </c>
      <c r="G11" s="505">
        <v>0</v>
      </c>
      <c r="H11" s="780">
        <v>0</v>
      </c>
      <c r="I11" s="780">
        <v>0</v>
      </c>
      <c r="J11" s="780">
        <v>0</v>
      </c>
      <c r="K11" s="780">
        <v>0</v>
      </c>
      <c r="L11" s="500" t="s">
        <v>215</v>
      </c>
    </row>
    <row r="12" spans="1:12" s="138" customFormat="1" ht="34.5" customHeight="1">
      <c r="A12" s="499" t="s">
        <v>219</v>
      </c>
      <c r="B12" s="505">
        <v>0</v>
      </c>
      <c r="C12" s="779">
        <v>0</v>
      </c>
      <c r="D12" s="780">
        <v>0</v>
      </c>
      <c r="E12" s="780">
        <v>0</v>
      </c>
      <c r="F12" s="505">
        <v>0</v>
      </c>
      <c r="G12" s="505">
        <v>0</v>
      </c>
      <c r="H12" s="780">
        <v>0</v>
      </c>
      <c r="I12" s="780">
        <v>0</v>
      </c>
      <c r="J12" s="780">
        <v>0</v>
      </c>
      <c r="K12" s="780">
        <v>0</v>
      </c>
      <c r="L12" s="500" t="s">
        <v>219</v>
      </c>
    </row>
    <row r="13" spans="1:12" s="138" customFormat="1" ht="34.5" customHeight="1">
      <c r="A13" s="499" t="s">
        <v>221</v>
      </c>
      <c r="B13" s="505">
        <v>0</v>
      </c>
      <c r="C13" s="779">
        <v>0</v>
      </c>
      <c r="D13" s="780">
        <v>0</v>
      </c>
      <c r="E13" s="780">
        <v>0</v>
      </c>
      <c r="F13" s="505">
        <v>0</v>
      </c>
      <c r="G13" s="505">
        <v>0</v>
      </c>
      <c r="H13" s="780">
        <v>0</v>
      </c>
      <c r="I13" s="780">
        <v>0</v>
      </c>
      <c r="J13" s="780">
        <v>0</v>
      </c>
      <c r="K13" s="780">
        <v>0</v>
      </c>
      <c r="L13" s="500" t="s">
        <v>221</v>
      </c>
    </row>
    <row r="14" spans="1:12" s="240" customFormat="1" ht="34.5" customHeight="1">
      <c r="A14" s="501" t="s">
        <v>723</v>
      </c>
      <c r="B14" s="506">
        <f>SUM(D14+F14)</f>
        <v>0</v>
      </c>
      <c r="C14" s="781">
        <f>SUM(E14+G14)</f>
        <v>0</v>
      </c>
      <c r="D14" s="782">
        <v>0</v>
      </c>
      <c r="E14" s="782">
        <v>0</v>
      </c>
      <c r="F14" s="506">
        <v>0</v>
      </c>
      <c r="G14" s="506">
        <v>0</v>
      </c>
      <c r="H14" s="782">
        <v>0</v>
      </c>
      <c r="I14" s="782">
        <v>0</v>
      </c>
      <c r="J14" s="782">
        <v>0</v>
      </c>
      <c r="K14" s="782">
        <v>0</v>
      </c>
      <c r="L14" s="502" t="s">
        <v>724</v>
      </c>
    </row>
    <row r="15" spans="1:12" ht="3" customHeight="1" thickBot="1">
      <c r="A15" s="783"/>
      <c r="B15" s="784"/>
      <c r="C15" s="785"/>
      <c r="D15" s="785"/>
      <c r="E15" s="785"/>
      <c r="F15" s="785"/>
      <c r="G15" s="785"/>
      <c r="H15" s="785"/>
      <c r="I15" s="785"/>
      <c r="J15" s="785"/>
      <c r="K15" s="785"/>
      <c r="L15" s="786"/>
    </row>
    <row r="16" spans="1:12" ht="12" customHeight="1">
      <c r="A16" s="773" t="s">
        <v>466</v>
      </c>
      <c r="B16" s="232"/>
      <c r="C16" s="232"/>
      <c r="F16" s="91" t="s">
        <v>154</v>
      </c>
      <c r="L16" s="232"/>
    </row>
    <row r="17" spans="1:12" s="138" customFormat="1" ht="15">
      <c r="A17" s="250"/>
      <c r="B17" s="242"/>
      <c r="C17" s="242"/>
      <c r="L17" s="242"/>
    </row>
  </sheetData>
  <sheetProtection/>
  <mergeCells count="18">
    <mergeCell ref="F6:K6"/>
    <mergeCell ref="F7:G7"/>
    <mergeCell ref="H7:I7"/>
    <mergeCell ref="J7:K7"/>
    <mergeCell ref="F8:F9"/>
    <mergeCell ref="G8:G9"/>
    <mergeCell ref="H8:H9"/>
    <mergeCell ref="I8:I9"/>
    <mergeCell ref="A6:A9"/>
    <mergeCell ref="L6:L9"/>
    <mergeCell ref="J8:J9"/>
    <mergeCell ref="K8:K9"/>
    <mergeCell ref="B6:C7"/>
    <mergeCell ref="D6:E7"/>
    <mergeCell ref="B8:B9"/>
    <mergeCell ref="C8:C9"/>
    <mergeCell ref="D8:D9"/>
    <mergeCell ref="E8:E9"/>
  </mergeCells>
  <printOptions/>
  <pageMargins left="0.984251968503937" right="0.984251968503937" top="0.5905511811023623" bottom="0.5905511811023623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26"/>
  <sheetViews>
    <sheetView view="pageBreakPreview" zoomScaleSheetLayoutView="100" workbookViewId="0" topLeftCell="A1">
      <selection activeCell="J3" sqref="J3"/>
    </sheetView>
  </sheetViews>
  <sheetFormatPr defaultColWidth="8.88671875" defaultRowHeight="13.5"/>
  <cols>
    <col min="1" max="1" width="7.77734375" style="228" customWidth="1"/>
    <col min="2" max="8" width="8.77734375" style="228" customWidth="1"/>
    <col min="9" max="9" width="9.21484375" style="228" customWidth="1"/>
    <col min="10" max="18" width="8.77734375" style="228" customWidth="1"/>
    <col min="19" max="19" width="7.77734375" style="228" customWidth="1"/>
    <col min="20" max="16384" width="8.88671875" style="228" customWidth="1"/>
  </cols>
  <sheetData>
    <row r="1" spans="1:19" s="756" customFormat="1" ht="12" customHeight="1">
      <c r="A1" s="756" t="s">
        <v>410</v>
      </c>
      <c r="S1" s="757" t="s">
        <v>0</v>
      </c>
    </row>
    <row r="2" spans="1:19" s="227" customFormat="1" ht="23.25">
      <c r="A2" s="1240" t="s">
        <v>898</v>
      </c>
      <c r="B2" s="1240"/>
      <c r="C2" s="1240"/>
      <c r="D2" s="1240"/>
      <c r="E2" s="1240"/>
      <c r="F2" s="1240"/>
      <c r="G2" s="1240"/>
      <c r="H2" s="1240"/>
      <c r="I2" s="1240"/>
      <c r="J2" s="1240" t="s">
        <v>899</v>
      </c>
      <c r="K2" s="1240"/>
      <c r="L2" s="1240"/>
      <c r="M2" s="1240"/>
      <c r="N2" s="1240"/>
      <c r="O2" s="1240"/>
      <c r="P2" s="1240"/>
      <c r="Q2" s="1240"/>
      <c r="R2" s="1240"/>
      <c r="S2" s="1240"/>
    </row>
    <row r="3" s="310" customFormat="1" ht="12" customHeight="1"/>
    <row r="4" spans="1:19" s="402" customFormat="1" ht="12" customHeight="1" thickBot="1">
      <c r="A4" s="311" t="s">
        <v>171</v>
      </c>
      <c r="B4" s="311"/>
      <c r="C4" s="311"/>
      <c r="D4" s="311"/>
      <c r="E4" s="311"/>
      <c r="F4" s="311"/>
      <c r="G4" s="311"/>
      <c r="H4" s="311"/>
      <c r="I4" s="311"/>
      <c r="J4" s="311"/>
      <c r="K4" s="311"/>
      <c r="L4" s="311"/>
      <c r="M4" s="311"/>
      <c r="N4" s="311"/>
      <c r="O4" s="311"/>
      <c r="P4" s="311"/>
      <c r="Q4" s="311"/>
      <c r="S4" s="312" t="s">
        <v>172</v>
      </c>
    </row>
    <row r="5" spans="1:19" ht="15" customHeight="1">
      <c r="A5" s="1258" t="s">
        <v>477</v>
      </c>
      <c r="B5" s="1261" t="s">
        <v>470</v>
      </c>
      <c r="C5" s="1260" t="s">
        <v>478</v>
      </c>
      <c r="D5" s="1261"/>
      <c r="E5" s="1261"/>
      <c r="F5" s="1261"/>
      <c r="G5" s="1261"/>
      <c r="H5" s="1261"/>
      <c r="I5" s="1261"/>
      <c r="J5" s="1261"/>
      <c r="K5" s="1261"/>
      <c r="L5" s="1260" t="s">
        <v>870</v>
      </c>
      <c r="M5" s="1261"/>
      <c r="N5" s="1261"/>
      <c r="O5" s="1261"/>
      <c r="P5" s="1261"/>
      <c r="Q5" s="1261"/>
      <c r="R5" s="1261"/>
      <c r="S5" s="1262" t="s">
        <v>173</v>
      </c>
    </row>
    <row r="6" spans="1:19" ht="31.5" customHeight="1">
      <c r="A6" s="1259"/>
      <c r="B6" s="1257"/>
      <c r="C6" s="1256" t="s">
        <v>871</v>
      </c>
      <c r="D6" s="1256" t="s">
        <v>872</v>
      </c>
      <c r="E6" s="1256" t="s">
        <v>873</v>
      </c>
      <c r="F6" s="1256" t="s">
        <v>874</v>
      </c>
      <c r="G6" s="1256" t="s">
        <v>875</v>
      </c>
      <c r="H6" s="1256" t="s">
        <v>876</v>
      </c>
      <c r="I6" s="1256" t="s">
        <v>877</v>
      </c>
      <c r="J6" s="1256" t="s">
        <v>878</v>
      </c>
      <c r="K6" s="1256" t="s">
        <v>879</v>
      </c>
      <c r="L6" s="1256" t="s">
        <v>880</v>
      </c>
      <c r="M6" s="1256" t="s">
        <v>881</v>
      </c>
      <c r="N6" s="1256" t="s">
        <v>479</v>
      </c>
      <c r="O6" s="1257"/>
      <c r="P6" s="1257" t="s">
        <v>471</v>
      </c>
      <c r="Q6" s="1257" t="s">
        <v>480</v>
      </c>
      <c r="R6" s="1256" t="s">
        <v>481</v>
      </c>
      <c r="S6" s="1263"/>
    </row>
    <row r="7" spans="1:19" ht="43.5" customHeight="1">
      <c r="A7" s="789" t="s">
        <v>472</v>
      </c>
      <c r="B7" s="1257"/>
      <c r="C7" s="1257"/>
      <c r="D7" s="1257"/>
      <c r="E7" s="1257"/>
      <c r="F7" s="1257"/>
      <c r="G7" s="1257"/>
      <c r="H7" s="1257"/>
      <c r="I7" s="1257"/>
      <c r="J7" s="1257"/>
      <c r="K7" s="1257"/>
      <c r="L7" s="1257"/>
      <c r="M7" s="1257"/>
      <c r="N7" s="788" t="s">
        <v>482</v>
      </c>
      <c r="O7" s="788" t="s">
        <v>483</v>
      </c>
      <c r="P7" s="1257"/>
      <c r="Q7" s="1257"/>
      <c r="R7" s="1257"/>
      <c r="S7" s="507" t="s">
        <v>174</v>
      </c>
    </row>
    <row r="8" spans="1:19" ht="30" customHeight="1">
      <c r="A8" s="790">
        <v>2016</v>
      </c>
      <c r="B8" s="791">
        <v>1.578</v>
      </c>
      <c r="C8" s="791">
        <v>1.842</v>
      </c>
      <c r="D8" s="791">
        <v>0.66</v>
      </c>
      <c r="E8" s="791">
        <v>2.316</v>
      </c>
      <c r="F8" s="791">
        <v>0.915</v>
      </c>
      <c r="G8" s="791">
        <v>0.781</v>
      </c>
      <c r="H8" s="791">
        <v>0.469</v>
      </c>
      <c r="I8" s="791">
        <v>0.774</v>
      </c>
      <c r="J8" s="791">
        <v>1.262</v>
      </c>
      <c r="K8" s="791">
        <v>1.353</v>
      </c>
      <c r="L8" s="791">
        <v>2.125</v>
      </c>
      <c r="M8" s="791">
        <v>0.91</v>
      </c>
      <c r="N8" s="791">
        <v>1.798</v>
      </c>
      <c r="O8" s="791">
        <v>1.236</v>
      </c>
      <c r="P8" s="791">
        <v>0.973</v>
      </c>
      <c r="Q8" s="791">
        <v>1.568</v>
      </c>
      <c r="R8" s="791">
        <v>0</v>
      </c>
      <c r="S8" s="508">
        <v>2016</v>
      </c>
    </row>
    <row r="9" spans="1:19" ht="30" customHeight="1">
      <c r="A9" s="792">
        <v>2017</v>
      </c>
      <c r="B9" s="793">
        <v>0.176</v>
      </c>
      <c r="C9" s="793">
        <v>0.181</v>
      </c>
      <c r="D9" s="793">
        <v>0.034</v>
      </c>
      <c r="E9" s="793">
        <v>0.097</v>
      </c>
      <c r="F9" s="793">
        <v>0.13</v>
      </c>
      <c r="G9" s="793">
        <v>0.161</v>
      </c>
      <c r="H9" s="793">
        <v>0.222</v>
      </c>
      <c r="I9" s="793">
        <v>0.093</v>
      </c>
      <c r="J9" s="793">
        <v>0.06</v>
      </c>
      <c r="K9" s="793">
        <v>0.253</v>
      </c>
      <c r="L9" s="793">
        <v>0.081</v>
      </c>
      <c r="M9" s="793">
        <v>0.141</v>
      </c>
      <c r="N9" s="793">
        <v>0.214</v>
      </c>
      <c r="O9" s="793">
        <v>0.126</v>
      </c>
      <c r="P9" s="793">
        <v>0.053</v>
      </c>
      <c r="Q9" s="793">
        <v>0.127</v>
      </c>
      <c r="R9" s="791">
        <v>0</v>
      </c>
      <c r="S9" s="728">
        <v>2017</v>
      </c>
    </row>
    <row r="10" spans="1:19" ht="30" customHeight="1">
      <c r="A10" s="792">
        <v>2018</v>
      </c>
      <c r="B10" s="793">
        <v>0.167</v>
      </c>
      <c r="C10" s="793">
        <v>0.10616666666666667</v>
      </c>
      <c r="D10" s="793">
        <v>0.037916666666666675</v>
      </c>
      <c r="E10" s="793">
        <v>0.074</v>
      </c>
      <c r="F10" s="793">
        <v>0.15775000000000003</v>
      </c>
      <c r="G10" s="793">
        <v>0.17375</v>
      </c>
      <c r="H10" s="793">
        <v>0.04108333333333333</v>
      </c>
      <c r="I10" s="793">
        <v>0.13325</v>
      </c>
      <c r="J10" s="793">
        <v>0.13858333333333334</v>
      </c>
      <c r="K10" s="793">
        <v>0.22625000000000003</v>
      </c>
      <c r="L10" s="793">
        <v>0.1625</v>
      </c>
      <c r="M10" s="793">
        <v>0.17733333333333332</v>
      </c>
      <c r="N10" s="793">
        <v>0.12675</v>
      </c>
      <c r="O10" s="793">
        <v>0.0829166666666667</v>
      </c>
      <c r="P10" s="793">
        <v>0.13083333333333333</v>
      </c>
      <c r="Q10" s="793">
        <v>0.07708333333333332</v>
      </c>
      <c r="R10" s="791">
        <v>0</v>
      </c>
      <c r="S10" s="728">
        <v>2018</v>
      </c>
    </row>
    <row r="11" spans="1:19" ht="30" customHeight="1">
      <c r="A11" s="803">
        <v>2019</v>
      </c>
      <c r="B11" s="793">
        <v>0.12225000000000001</v>
      </c>
      <c r="C11" s="793">
        <v>0.104</v>
      </c>
      <c r="D11" s="793">
        <v>0.10516666666666667</v>
      </c>
      <c r="E11" s="793">
        <v>0.042416666666666665</v>
      </c>
      <c r="F11" s="793">
        <v>0.08766666666666667</v>
      </c>
      <c r="G11" s="793">
        <v>0.1425833333333333</v>
      </c>
      <c r="H11" s="793">
        <v>0.09666666666666666</v>
      </c>
      <c r="I11" s="793">
        <v>0.08591666666666666</v>
      </c>
      <c r="J11" s="793">
        <v>0.09608333333333334</v>
      </c>
      <c r="K11" s="793">
        <v>0.14375000000000002</v>
      </c>
      <c r="L11" s="793">
        <v>0.12566666666666665</v>
      </c>
      <c r="M11" s="793">
        <v>0.13558333333333333</v>
      </c>
      <c r="N11" s="793">
        <v>0.09216666666666666</v>
      </c>
      <c r="O11" s="793">
        <v>0.1269166666666667</v>
      </c>
      <c r="P11" s="793">
        <v>0.12091666666666667</v>
      </c>
      <c r="Q11" s="793">
        <v>0.05608333333333334</v>
      </c>
      <c r="R11" s="791">
        <v>0</v>
      </c>
      <c r="S11" s="729">
        <v>2019</v>
      </c>
    </row>
    <row r="12" spans="1:19" ht="30" customHeight="1">
      <c r="A12" s="794">
        <v>2020</v>
      </c>
      <c r="B12" s="795">
        <f>AVERAGE(B13:B24)</f>
        <v>0.14541666666666667</v>
      </c>
      <c r="C12" s="795">
        <f aca="true" t="shared" si="0" ref="C12:R12">AVERAGE(C13:C24)</f>
        <v>0.08016666666666665</v>
      </c>
      <c r="D12" s="795">
        <f t="shared" si="0"/>
        <v>-0.08474999999999999</v>
      </c>
      <c r="E12" s="795">
        <f t="shared" si="0"/>
        <v>0.017499999999999998</v>
      </c>
      <c r="F12" s="795">
        <f t="shared" si="0"/>
        <v>0.1335</v>
      </c>
      <c r="G12" s="795">
        <f t="shared" si="0"/>
        <v>0.18925</v>
      </c>
      <c r="H12" s="795">
        <f t="shared" si="0"/>
        <v>-0.002500000000000001</v>
      </c>
      <c r="I12" s="795">
        <f t="shared" si="0"/>
        <v>0.055</v>
      </c>
      <c r="J12" s="795">
        <f t="shared" si="0"/>
        <v>0.13408333333333333</v>
      </c>
      <c r="K12" s="795">
        <f t="shared" si="0"/>
        <v>0.21008333333333337</v>
      </c>
      <c r="L12" s="795">
        <f t="shared" si="0"/>
        <v>0.1960833333333333</v>
      </c>
      <c r="M12" s="795">
        <f t="shared" si="0"/>
        <v>0.18508333333333335</v>
      </c>
      <c r="N12" s="795">
        <f t="shared" si="0"/>
        <v>0.08683333333333333</v>
      </c>
      <c r="O12" s="795">
        <f t="shared" si="0"/>
        <v>0.05416666666666666</v>
      </c>
      <c r="P12" s="795">
        <f t="shared" si="0"/>
        <v>0.149</v>
      </c>
      <c r="Q12" s="795">
        <f t="shared" si="0"/>
        <v>0.011749999999999998</v>
      </c>
      <c r="R12" s="791">
        <f t="shared" si="0"/>
        <v>0</v>
      </c>
      <c r="S12" s="796">
        <v>2020</v>
      </c>
    </row>
    <row r="13" spans="1:19" ht="27.75" customHeight="1">
      <c r="A13" s="792" t="s">
        <v>475</v>
      </c>
      <c r="B13" s="797">
        <v>0.052</v>
      </c>
      <c r="C13" s="797">
        <v>-0.06</v>
      </c>
      <c r="D13" s="797">
        <v>0</v>
      </c>
      <c r="E13" s="797">
        <v>0</v>
      </c>
      <c r="F13" s="797">
        <v>0.006</v>
      </c>
      <c r="G13" s="798">
        <v>0.085</v>
      </c>
      <c r="H13" s="798">
        <v>0</v>
      </c>
      <c r="I13" s="798">
        <v>-0.028</v>
      </c>
      <c r="J13" s="798">
        <v>0.007</v>
      </c>
      <c r="K13" s="798">
        <v>0.131</v>
      </c>
      <c r="L13" s="798">
        <v>-0.008</v>
      </c>
      <c r="M13" s="798">
        <v>0.083</v>
      </c>
      <c r="N13" s="798">
        <v>0.049</v>
      </c>
      <c r="O13" s="798">
        <v>-0.029</v>
      </c>
      <c r="P13" s="798">
        <v>0.052</v>
      </c>
      <c r="Q13" s="798">
        <v>0</v>
      </c>
      <c r="R13" s="791">
        <v>0</v>
      </c>
      <c r="S13" s="509" t="s">
        <v>184</v>
      </c>
    </row>
    <row r="14" spans="1:19" ht="27.75" customHeight="1">
      <c r="A14" s="792" t="s">
        <v>473</v>
      </c>
      <c r="B14" s="797">
        <v>0.116</v>
      </c>
      <c r="C14" s="797">
        <v>0.322</v>
      </c>
      <c r="D14" s="797">
        <v>-0.329</v>
      </c>
      <c r="E14" s="797">
        <v>-0.054</v>
      </c>
      <c r="F14" s="797">
        <v>-0.107</v>
      </c>
      <c r="G14" s="798">
        <v>0.364</v>
      </c>
      <c r="H14" s="798">
        <v>0</v>
      </c>
      <c r="I14" s="798">
        <v>-0.037</v>
      </c>
      <c r="J14" s="798">
        <v>0.068</v>
      </c>
      <c r="K14" s="798">
        <v>0.043</v>
      </c>
      <c r="L14" s="798">
        <v>0.129</v>
      </c>
      <c r="M14" s="798">
        <v>0.175</v>
      </c>
      <c r="N14" s="798">
        <v>0.289</v>
      </c>
      <c r="O14" s="798">
        <v>-0.26</v>
      </c>
      <c r="P14" s="798">
        <v>0.062</v>
      </c>
      <c r="Q14" s="798">
        <v>-0.018</v>
      </c>
      <c r="R14" s="791">
        <v>0</v>
      </c>
      <c r="S14" s="509" t="s">
        <v>185</v>
      </c>
    </row>
    <row r="15" spans="1:19" ht="27.75" customHeight="1">
      <c r="A15" s="792" t="s">
        <v>476</v>
      </c>
      <c r="B15" s="797">
        <v>0.076</v>
      </c>
      <c r="C15" s="797">
        <v>0.111</v>
      </c>
      <c r="D15" s="797">
        <v>-0.251</v>
      </c>
      <c r="E15" s="797">
        <v>0</v>
      </c>
      <c r="F15" s="797">
        <v>0.017</v>
      </c>
      <c r="G15" s="798">
        <v>0.097</v>
      </c>
      <c r="H15" s="798">
        <v>0.053</v>
      </c>
      <c r="I15" s="798">
        <v>-0.015</v>
      </c>
      <c r="J15" s="798">
        <v>0.03</v>
      </c>
      <c r="K15" s="798">
        <v>0.141</v>
      </c>
      <c r="L15" s="798">
        <v>0.129</v>
      </c>
      <c r="M15" s="798">
        <v>0.066</v>
      </c>
      <c r="N15" s="798">
        <v>0.104</v>
      </c>
      <c r="O15" s="798">
        <v>0.181</v>
      </c>
      <c r="P15" s="798">
        <v>0.03</v>
      </c>
      <c r="Q15" s="798">
        <v>0</v>
      </c>
      <c r="R15" s="791">
        <v>0</v>
      </c>
      <c r="S15" s="509" t="s">
        <v>186</v>
      </c>
    </row>
    <row r="16" spans="1:19" ht="27.75" customHeight="1">
      <c r="A16" s="792" t="s">
        <v>474</v>
      </c>
      <c r="B16" s="797">
        <v>0.04</v>
      </c>
      <c r="C16" s="797">
        <v>0.03</v>
      </c>
      <c r="D16" s="797">
        <v>-0.069</v>
      </c>
      <c r="E16" s="797">
        <v>0</v>
      </c>
      <c r="F16" s="797">
        <v>0.123</v>
      </c>
      <c r="G16" s="798">
        <v>0.052</v>
      </c>
      <c r="H16" s="798">
        <v>0</v>
      </c>
      <c r="I16" s="798">
        <v>0.005</v>
      </c>
      <c r="J16" s="798">
        <v>-0.033</v>
      </c>
      <c r="K16" s="798">
        <v>0.047</v>
      </c>
      <c r="L16" s="798">
        <v>0.026</v>
      </c>
      <c r="M16" s="798">
        <v>0.11</v>
      </c>
      <c r="N16" s="798">
        <v>0.012</v>
      </c>
      <c r="O16" s="798">
        <v>-0.081</v>
      </c>
      <c r="P16" s="798">
        <v>-0.066</v>
      </c>
      <c r="Q16" s="798">
        <v>0</v>
      </c>
      <c r="R16" s="791">
        <v>0</v>
      </c>
      <c r="S16" s="509" t="s">
        <v>187</v>
      </c>
    </row>
    <row r="17" spans="1:19" ht="27.75" customHeight="1">
      <c r="A17" s="792" t="s">
        <v>188</v>
      </c>
      <c r="B17" s="797">
        <v>0.142</v>
      </c>
      <c r="C17" s="797">
        <v>0.25</v>
      </c>
      <c r="D17" s="797">
        <v>0</v>
      </c>
      <c r="E17" s="797">
        <v>-0.215</v>
      </c>
      <c r="F17" s="797">
        <v>0.024</v>
      </c>
      <c r="G17" s="798">
        <v>0.136</v>
      </c>
      <c r="H17" s="798">
        <v>-0.133</v>
      </c>
      <c r="I17" s="798">
        <v>0.037</v>
      </c>
      <c r="J17" s="798">
        <v>0.046</v>
      </c>
      <c r="K17" s="798">
        <v>0.226</v>
      </c>
      <c r="L17" s="798">
        <v>0.166</v>
      </c>
      <c r="M17" s="798">
        <v>0.082</v>
      </c>
      <c r="N17" s="798">
        <v>0.159</v>
      </c>
      <c r="O17" s="798">
        <v>0.169</v>
      </c>
      <c r="P17" s="798">
        <v>0.072</v>
      </c>
      <c r="Q17" s="798">
        <v>-0.251</v>
      </c>
      <c r="R17" s="791">
        <v>0</v>
      </c>
      <c r="S17" s="509" t="s">
        <v>189</v>
      </c>
    </row>
    <row r="18" spans="1:19" ht="27.75" customHeight="1">
      <c r="A18" s="792" t="s">
        <v>190</v>
      </c>
      <c r="B18" s="797">
        <v>0.135</v>
      </c>
      <c r="C18" s="797">
        <v>0.209</v>
      </c>
      <c r="D18" s="797">
        <v>0.045</v>
      </c>
      <c r="E18" s="797">
        <v>0.036</v>
      </c>
      <c r="F18" s="797">
        <v>0.143</v>
      </c>
      <c r="G18" s="798">
        <v>0.047</v>
      </c>
      <c r="H18" s="798">
        <v>0</v>
      </c>
      <c r="I18" s="798">
        <v>0.123</v>
      </c>
      <c r="J18" s="798">
        <v>0.148</v>
      </c>
      <c r="K18" s="798">
        <v>0.182</v>
      </c>
      <c r="L18" s="798">
        <v>0.338</v>
      </c>
      <c r="M18" s="798">
        <v>0.011</v>
      </c>
      <c r="N18" s="798">
        <v>0.169</v>
      </c>
      <c r="O18" s="798">
        <v>0.027</v>
      </c>
      <c r="P18" s="798">
        <v>0.129</v>
      </c>
      <c r="Q18" s="798">
        <v>0.031</v>
      </c>
      <c r="R18" s="791">
        <v>0</v>
      </c>
      <c r="S18" s="509" t="s">
        <v>191</v>
      </c>
    </row>
    <row r="19" spans="1:19" ht="27.75" customHeight="1">
      <c r="A19" s="792" t="s">
        <v>192</v>
      </c>
      <c r="B19" s="797">
        <v>0.21</v>
      </c>
      <c r="C19" s="797">
        <v>0.048</v>
      </c>
      <c r="D19" s="797">
        <v>-0.013</v>
      </c>
      <c r="E19" s="797">
        <v>0.022</v>
      </c>
      <c r="F19" s="797">
        <v>0.215</v>
      </c>
      <c r="G19" s="798">
        <v>0.296</v>
      </c>
      <c r="H19" s="798">
        <v>0</v>
      </c>
      <c r="I19" s="798">
        <v>0.064</v>
      </c>
      <c r="J19" s="798">
        <v>0.208</v>
      </c>
      <c r="K19" s="798">
        <v>0.297</v>
      </c>
      <c r="L19" s="798">
        <v>0.261</v>
      </c>
      <c r="M19" s="798">
        <v>0.21</v>
      </c>
      <c r="N19" s="798">
        <v>0.072</v>
      </c>
      <c r="O19" s="798">
        <v>0.422</v>
      </c>
      <c r="P19" s="798">
        <v>0.22</v>
      </c>
      <c r="Q19" s="798">
        <v>0.059</v>
      </c>
      <c r="R19" s="791">
        <v>0</v>
      </c>
      <c r="S19" s="509" t="s">
        <v>193</v>
      </c>
    </row>
    <row r="20" spans="1:19" ht="27.75" customHeight="1">
      <c r="A20" s="792" t="s">
        <v>194</v>
      </c>
      <c r="B20" s="797">
        <v>0.193</v>
      </c>
      <c r="C20" s="797">
        <v>0.078</v>
      </c>
      <c r="D20" s="797">
        <v>-0.184</v>
      </c>
      <c r="E20" s="797">
        <v>0.115</v>
      </c>
      <c r="F20" s="797">
        <v>0.293</v>
      </c>
      <c r="G20" s="798">
        <v>0.163</v>
      </c>
      <c r="H20" s="798">
        <v>0</v>
      </c>
      <c r="I20" s="798">
        <v>0.049</v>
      </c>
      <c r="J20" s="798">
        <v>0.186</v>
      </c>
      <c r="K20" s="798">
        <v>0.306</v>
      </c>
      <c r="L20" s="798">
        <v>0.145</v>
      </c>
      <c r="M20" s="798">
        <v>0.244</v>
      </c>
      <c r="N20" s="798">
        <v>0.126</v>
      </c>
      <c r="O20" s="798">
        <v>0.025</v>
      </c>
      <c r="P20" s="798">
        <v>0.239</v>
      </c>
      <c r="Q20" s="798">
        <v>0.118</v>
      </c>
      <c r="R20" s="791">
        <v>0</v>
      </c>
      <c r="S20" s="509" t="s">
        <v>195</v>
      </c>
    </row>
    <row r="21" spans="1:19" ht="27.75" customHeight="1">
      <c r="A21" s="792" t="s">
        <v>196</v>
      </c>
      <c r="B21" s="797">
        <v>0.194</v>
      </c>
      <c r="C21" s="797">
        <v>0.115</v>
      </c>
      <c r="D21" s="797">
        <v>0</v>
      </c>
      <c r="E21" s="797">
        <v>0.076</v>
      </c>
      <c r="F21" s="797">
        <v>0.164</v>
      </c>
      <c r="G21" s="798">
        <v>0.154</v>
      </c>
      <c r="H21" s="798">
        <v>0</v>
      </c>
      <c r="I21" s="798">
        <v>0.109</v>
      </c>
      <c r="J21" s="798">
        <v>0.294</v>
      </c>
      <c r="K21" s="798">
        <v>0.303</v>
      </c>
      <c r="L21" s="798">
        <v>0.311</v>
      </c>
      <c r="M21" s="798">
        <v>0.219</v>
      </c>
      <c r="N21" s="798">
        <v>0.045</v>
      </c>
      <c r="O21" s="798">
        <v>0.184</v>
      </c>
      <c r="P21" s="798">
        <v>0.094</v>
      </c>
      <c r="Q21" s="798">
        <v>0.048</v>
      </c>
      <c r="R21" s="791">
        <v>0</v>
      </c>
      <c r="S21" s="509" t="s">
        <v>197</v>
      </c>
    </row>
    <row r="22" spans="1:19" ht="27.75" customHeight="1">
      <c r="A22" s="792" t="s">
        <v>198</v>
      </c>
      <c r="B22" s="797">
        <v>0.192</v>
      </c>
      <c r="C22" s="797">
        <v>0.023</v>
      </c>
      <c r="D22" s="797">
        <v>-0.026</v>
      </c>
      <c r="E22" s="797">
        <v>0.146</v>
      </c>
      <c r="F22" s="797">
        <v>0.115</v>
      </c>
      <c r="G22" s="798">
        <v>0.204</v>
      </c>
      <c r="H22" s="798">
        <v>0</v>
      </c>
      <c r="I22" s="798">
        <v>0.062</v>
      </c>
      <c r="J22" s="798">
        <v>0.197</v>
      </c>
      <c r="K22" s="798">
        <v>0.336</v>
      </c>
      <c r="L22" s="798">
        <v>0.263</v>
      </c>
      <c r="M22" s="798">
        <v>0.246</v>
      </c>
      <c r="N22" s="798">
        <v>0.075</v>
      </c>
      <c r="O22" s="798">
        <v>0.06</v>
      </c>
      <c r="P22" s="798">
        <v>0.177</v>
      </c>
      <c r="Q22" s="798">
        <v>0.083</v>
      </c>
      <c r="R22" s="791">
        <v>0</v>
      </c>
      <c r="S22" s="509" t="s">
        <v>199</v>
      </c>
    </row>
    <row r="23" spans="1:19" ht="27.75" customHeight="1">
      <c r="A23" s="792" t="s">
        <v>200</v>
      </c>
      <c r="B23" s="797">
        <v>0.193</v>
      </c>
      <c r="C23" s="797">
        <v>-0.084</v>
      </c>
      <c r="D23" s="797">
        <v>-0.13</v>
      </c>
      <c r="E23" s="797">
        <v>0.068</v>
      </c>
      <c r="F23" s="797">
        <v>0.414</v>
      </c>
      <c r="G23" s="798">
        <v>0.262</v>
      </c>
      <c r="H23" s="798">
        <v>0.05</v>
      </c>
      <c r="I23" s="798">
        <v>0.249</v>
      </c>
      <c r="J23" s="798">
        <v>0.224</v>
      </c>
      <c r="K23" s="798">
        <v>0.244</v>
      </c>
      <c r="L23" s="798">
        <v>0.271</v>
      </c>
      <c r="M23" s="798">
        <v>0.372</v>
      </c>
      <c r="N23" s="798">
        <v>-0.035</v>
      </c>
      <c r="O23" s="798">
        <v>-0.031</v>
      </c>
      <c r="P23" s="798">
        <v>0.544</v>
      </c>
      <c r="Q23" s="798">
        <v>0.057</v>
      </c>
      <c r="R23" s="791">
        <v>0</v>
      </c>
      <c r="S23" s="509" t="s">
        <v>201</v>
      </c>
    </row>
    <row r="24" spans="1:19" ht="27.75" customHeight="1" thickBot="1">
      <c r="A24" s="799" t="s">
        <v>202</v>
      </c>
      <c r="B24" s="800">
        <v>0.202</v>
      </c>
      <c r="C24" s="800">
        <v>-0.08</v>
      </c>
      <c r="D24" s="800">
        <v>-0.06</v>
      </c>
      <c r="E24" s="800">
        <v>0.016</v>
      </c>
      <c r="F24" s="800">
        <v>0.195</v>
      </c>
      <c r="G24" s="801">
        <v>0.411</v>
      </c>
      <c r="H24" s="801">
        <v>0</v>
      </c>
      <c r="I24" s="801">
        <v>0.042</v>
      </c>
      <c r="J24" s="801">
        <v>0.234</v>
      </c>
      <c r="K24" s="801">
        <v>0.265</v>
      </c>
      <c r="L24" s="801">
        <v>0.322</v>
      </c>
      <c r="M24" s="801">
        <v>0.403</v>
      </c>
      <c r="N24" s="801">
        <v>-0.023</v>
      </c>
      <c r="O24" s="801">
        <v>-0.017</v>
      </c>
      <c r="P24" s="801">
        <v>0.235</v>
      </c>
      <c r="Q24" s="801">
        <v>0.014</v>
      </c>
      <c r="R24" s="802">
        <v>0</v>
      </c>
      <c r="S24" s="510" t="s">
        <v>203</v>
      </c>
    </row>
    <row r="25" spans="1:10" s="310" customFormat="1" ht="12" customHeight="1">
      <c r="A25" s="787" t="s">
        <v>484</v>
      </c>
      <c r="J25" s="310" t="s">
        <v>485</v>
      </c>
    </row>
    <row r="26" spans="1:10" s="310" customFormat="1" ht="12" customHeight="1">
      <c r="A26" s="503" t="s">
        <v>882</v>
      </c>
      <c r="J26" s="310" t="s">
        <v>486</v>
      </c>
    </row>
  </sheetData>
  <sheetProtection/>
  <mergeCells count="22">
    <mergeCell ref="A2:I2"/>
    <mergeCell ref="J2:S2"/>
    <mergeCell ref="B5:B7"/>
    <mergeCell ref="C5:K5"/>
    <mergeCell ref="C6:C7"/>
    <mergeCell ref="E6:E7"/>
    <mergeCell ref="P6:P7"/>
    <mergeCell ref="K6:K7"/>
    <mergeCell ref="S5:S6"/>
    <mergeCell ref="R6:R7"/>
    <mergeCell ref="J6:J7"/>
    <mergeCell ref="L6:L7"/>
    <mergeCell ref="M6:M7"/>
    <mergeCell ref="G6:G7"/>
    <mergeCell ref="A5:A6"/>
    <mergeCell ref="L5:R5"/>
    <mergeCell ref="H6:H7"/>
    <mergeCell ref="N6:O6"/>
    <mergeCell ref="Q6:Q7"/>
    <mergeCell ref="F6:F7"/>
    <mergeCell ref="I6:I7"/>
    <mergeCell ref="D6:D7"/>
  </mergeCells>
  <printOptions/>
  <pageMargins left="0.984251968503937" right="0.984251968503937" top="0.5905511811023623" bottom="0.5905511811023623" header="0" footer="0"/>
  <pageSetup horizontalDpi="600" verticalDpi="600" orientation="landscape" paperSize="9" scale="75" r:id="rId3"/>
  <colBreaks count="1" manualBreakCount="1">
    <brk id="11" max="65535" man="1"/>
  </colBreaks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AR26"/>
  <sheetViews>
    <sheetView view="pageBreakPreview" zoomScale="82" zoomScaleNormal="85" zoomScaleSheetLayoutView="82" workbookViewId="0" topLeftCell="X1">
      <selection activeCell="AL20" sqref="AL20"/>
    </sheetView>
  </sheetViews>
  <sheetFormatPr defaultColWidth="7.99609375" defaultRowHeight="13.5"/>
  <cols>
    <col min="1" max="1" width="10.3359375" style="103" customWidth="1"/>
    <col min="2" max="5" width="9.77734375" style="103" customWidth="1"/>
    <col min="6" max="12" width="9.77734375" style="105" customWidth="1"/>
    <col min="13" max="13" width="9.77734375" style="108" customWidth="1"/>
    <col min="14" max="14" width="10.88671875" style="103" customWidth="1"/>
    <col min="15" max="15" width="10.3359375" style="103" customWidth="1"/>
    <col min="16" max="17" width="9.77734375" style="108" customWidth="1"/>
    <col min="18" max="18" width="9.77734375" style="105" customWidth="1"/>
    <col min="19" max="20" width="9.77734375" style="103" customWidth="1"/>
    <col min="21" max="27" width="9.77734375" style="105" customWidth="1"/>
    <col min="28" max="28" width="10.88671875" style="103" customWidth="1"/>
    <col min="29" max="29" width="10.3359375" style="105" customWidth="1"/>
    <col min="30" max="31" width="9.5546875" style="103" customWidth="1"/>
    <col min="32" max="35" width="9.5546875" style="105" customWidth="1"/>
    <col min="36" max="37" width="6.99609375" style="105" customWidth="1"/>
    <col min="38" max="39" width="8.3359375" style="105" customWidth="1"/>
    <col min="40" max="40" width="7.21484375" style="105" customWidth="1"/>
    <col min="41" max="41" width="7.77734375" style="105" customWidth="1"/>
    <col min="42" max="42" width="5.99609375" style="105" customWidth="1"/>
    <col min="43" max="43" width="8.3359375" style="105" customWidth="1"/>
    <col min="44" max="44" width="9.77734375" style="103" customWidth="1"/>
    <col min="45" max="45" width="0.671875" style="105" customWidth="1"/>
    <col min="46" max="16384" width="7.99609375" style="105" customWidth="1"/>
  </cols>
  <sheetData>
    <row r="1" spans="1:44" s="903" customFormat="1" ht="12" customHeight="1">
      <c r="A1" s="732" t="s">
        <v>544</v>
      </c>
      <c r="B1" s="902"/>
      <c r="C1" s="902"/>
      <c r="D1" s="902"/>
      <c r="E1" s="902"/>
      <c r="M1" s="904"/>
      <c r="N1" s="777" t="s">
        <v>35</v>
      </c>
      <c r="O1" s="732" t="s">
        <v>544</v>
      </c>
      <c r="P1" s="904"/>
      <c r="Q1" s="904"/>
      <c r="S1" s="902"/>
      <c r="T1" s="902"/>
      <c r="AB1" s="777" t="s">
        <v>0</v>
      </c>
      <c r="AC1" s="732" t="s">
        <v>544</v>
      </c>
      <c r="AD1" s="902"/>
      <c r="AE1" s="902"/>
      <c r="AR1" s="777" t="s">
        <v>0</v>
      </c>
    </row>
    <row r="2" spans="1:44" s="90" customFormat="1" ht="12" customHeight="1">
      <c r="A2" s="89"/>
      <c r="B2" s="89"/>
      <c r="C2" s="89"/>
      <c r="D2" s="89"/>
      <c r="E2" s="89"/>
      <c r="M2" s="91"/>
      <c r="N2" s="92"/>
      <c r="O2" s="89"/>
      <c r="P2" s="91"/>
      <c r="Q2" s="91"/>
      <c r="S2" s="89"/>
      <c r="T2" s="89"/>
      <c r="AB2" s="92"/>
      <c r="AD2" s="89"/>
      <c r="AE2" s="89"/>
      <c r="AR2" s="92"/>
    </row>
    <row r="3" spans="1:44" s="140" customFormat="1" ht="23.25">
      <c r="A3" s="1285" t="s">
        <v>900</v>
      </c>
      <c r="B3" s="1285"/>
      <c r="C3" s="1285"/>
      <c r="D3" s="1285"/>
      <c r="E3" s="1285"/>
      <c r="F3" s="1285"/>
      <c r="G3" s="1285"/>
      <c r="H3" s="1276" t="s">
        <v>901</v>
      </c>
      <c r="I3" s="1276"/>
      <c r="J3" s="1276"/>
      <c r="K3" s="1276"/>
      <c r="L3" s="1276"/>
      <c r="M3" s="1276"/>
      <c r="N3" s="1276"/>
      <c r="O3" s="1285" t="s">
        <v>902</v>
      </c>
      <c r="P3" s="1277"/>
      <c r="Q3" s="1277"/>
      <c r="R3" s="1277"/>
      <c r="S3" s="1277"/>
      <c r="T3" s="1277"/>
      <c r="U3" s="1277"/>
      <c r="V3" s="1276" t="s">
        <v>903</v>
      </c>
      <c r="W3" s="1276"/>
      <c r="X3" s="1276"/>
      <c r="Y3" s="1276"/>
      <c r="Z3" s="1276"/>
      <c r="AA3" s="1276"/>
      <c r="AB3" s="1276"/>
      <c r="AC3" s="1285" t="s">
        <v>904</v>
      </c>
      <c r="AD3" s="1277"/>
      <c r="AE3" s="1277"/>
      <c r="AF3" s="1277"/>
      <c r="AG3" s="1277"/>
      <c r="AH3" s="1277"/>
      <c r="AI3" s="1277"/>
      <c r="AJ3" s="1276" t="s">
        <v>905</v>
      </c>
      <c r="AK3" s="1277"/>
      <c r="AL3" s="1277"/>
      <c r="AM3" s="1277"/>
      <c r="AN3" s="1277"/>
      <c r="AO3" s="1277"/>
      <c r="AP3" s="1277"/>
      <c r="AQ3" s="1277"/>
      <c r="AR3" s="1277"/>
    </row>
    <row r="4" spans="1:44" s="98" customFormat="1" ht="12" customHeight="1">
      <c r="A4" s="93"/>
      <c r="B4" s="93"/>
      <c r="C4" s="93"/>
      <c r="D4" s="93"/>
      <c r="E4" s="93"/>
      <c r="F4" s="93"/>
      <c r="G4" s="93"/>
      <c r="H4" s="93"/>
      <c r="I4" s="93"/>
      <c r="J4" s="93"/>
      <c r="K4" s="94"/>
      <c r="L4" s="94"/>
      <c r="M4" s="94"/>
      <c r="N4" s="94"/>
      <c r="O4" s="93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5"/>
      <c r="AD4" s="96"/>
      <c r="AE4" s="96"/>
      <c r="AF4" s="97"/>
      <c r="AG4" s="97"/>
      <c r="AH4" s="97"/>
      <c r="AI4" s="97"/>
      <c r="AJ4" s="97"/>
      <c r="AK4" s="94"/>
      <c r="AL4" s="94"/>
      <c r="AM4" s="94"/>
      <c r="AN4" s="94"/>
      <c r="AO4" s="94"/>
      <c r="AP4" s="94"/>
      <c r="AQ4" s="94"/>
      <c r="AR4" s="94"/>
    </row>
    <row r="5" spans="1:44" s="141" customFormat="1" ht="12" customHeight="1" thickBot="1">
      <c r="A5" s="141" t="s">
        <v>74</v>
      </c>
      <c r="M5" s="139"/>
      <c r="N5" s="267" t="s">
        <v>546</v>
      </c>
      <c r="O5" s="141" t="s">
        <v>74</v>
      </c>
      <c r="P5" s="139"/>
      <c r="Q5" s="139"/>
      <c r="AB5" s="267" t="s">
        <v>546</v>
      </c>
      <c r="AC5" s="141" t="s">
        <v>74</v>
      </c>
      <c r="AR5" s="267" t="s">
        <v>546</v>
      </c>
    </row>
    <row r="6" spans="1:44" s="141" customFormat="1" ht="21" customHeight="1">
      <c r="A6" s="1265" t="s">
        <v>268</v>
      </c>
      <c r="B6" s="1264" t="s">
        <v>269</v>
      </c>
      <c r="C6" s="1265"/>
      <c r="D6" s="270" t="s">
        <v>854</v>
      </c>
      <c r="E6" s="271"/>
      <c r="F6" s="270"/>
      <c r="G6" s="272"/>
      <c r="H6" s="272" t="s">
        <v>854</v>
      </c>
      <c r="I6" s="272"/>
      <c r="J6" s="272"/>
      <c r="K6" s="272"/>
      <c r="L6" s="272"/>
      <c r="M6" s="271"/>
      <c r="N6" s="1286" t="s">
        <v>23</v>
      </c>
      <c r="O6" s="1265" t="s">
        <v>268</v>
      </c>
      <c r="P6" s="272" t="s">
        <v>856</v>
      </c>
      <c r="Q6" s="272"/>
      <c r="R6" s="272"/>
      <c r="S6" s="272"/>
      <c r="T6" s="272"/>
      <c r="U6" s="272"/>
      <c r="V6" s="272" t="s">
        <v>856</v>
      </c>
      <c r="W6" s="272"/>
      <c r="X6" s="272"/>
      <c r="Y6" s="272"/>
      <c r="Z6" s="272"/>
      <c r="AA6" s="272"/>
      <c r="AB6" s="1286" t="s">
        <v>23</v>
      </c>
      <c r="AC6" s="1265" t="s">
        <v>268</v>
      </c>
      <c r="AD6" s="268" t="s">
        <v>75</v>
      </c>
      <c r="AE6" s="269"/>
      <c r="AF6" s="268"/>
      <c r="AG6" s="273"/>
      <c r="AH6" s="273"/>
      <c r="AI6" s="273"/>
      <c r="AJ6" s="273"/>
      <c r="AK6" s="273" t="s">
        <v>75</v>
      </c>
      <c r="AL6" s="273"/>
      <c r="AM6" s="273"/>
      <c r="AN6" s="273"/>
      <c r="AO6" s="273"/>
      <c r="AP6" s="273"/>
      <c r="AQ6" s="269"/>
      <c r="AR6" s="1282" t="s">
        <v>23</v>
      </c>
    </row>
    <row r="7" spans="1:44" s="141" customFormat="1" ht="23.25" customHeight="1">
      <c r="A7" s="1280"/>
      <c r="B7" s="1266"/>
      <c r="C7" s="1267"/>
      <c r="D7" s="142" t="s">
        <v>855</v>
      </c>
      <c r="E7" s="146"/>
      <c r="F7" s="142"/>
      <c r="G7" s="142"/>
      <c r="H7" s="142" t="s">
        <v>855</v>
      </c>
      <c r="I7" s="147"/>
      <c r="J7" s="142"/>
      <c r="K7" s="142"/>
      <c r="L7" s="143"/>
      <c r="M7" s="142"/>
      <c r="N7" s="1283"/>
      <c r="O7" s="1280"/>
      <c r="P7" s="142" t="s">
        <v>857</v>
      </c>
      <c r="Q7" s="142"/>
      <c r="R7" s="142"/>
      <c r="S7" s="147"/>
      <c r="T7" s="512"/>
      <c r="U7" s="513"/>
      <c r="V7" s="1291" t="s">
        <v>858</v>
      </c>
      <c r="W7" s="1291"/>
      <c r="X7" s="1291"/>
      <c r="Y7" s="1291"/>
      <c r="Z7" s="1291"/>
      <c r="AA7" s="1292"/>
      <c r="AB7" s="1283"/>
      <c r="AC7" s="1280"/>
      <c r="AD7" s="148" t="s">
        <v>270</v>
      </c>
      <c r="AE7" s="142"/>
      <c r="AF7" s="142"/>
      <c r="AG7" s="142"/>
      <c r="AH7" s="142"/>
      <c r="AI7" s="142"/>
      <c r="AJ7" s="142"/>
      <c r="AK7" s="142" t="s">
        <v>271</v>
      </c>
      <c r="AL7" s="142"/>
      <c r="AM7" s="142"/>
      <c r="AN7" s="142"/>
      <c r="AO7" s="142"/>
      <c r="AP7" s="142"/>
      <c r="AQ7" s="147"/>
      <c r="AR7" s="1283"/>
    </row>
    <row r="8" spans="1:44" s="141" customFormat="1" ht="25.5" customHeight="1">
      <c r="A8" s="1280"/>
      <c r="B8" s="1268" t="s">
        <v>36</v>
      </c>
      <c r="C8" s="1269"/>
      <c r="D8" s="143" t="s">
        <v>77</v>
      </c>
      <c r="E8" s="150"/>
      <c r="F8" s="1278" t="s">
        <v>80</v>
      </c>
      <c r="G8" s="1279"/>
      <c r="H8" s="151" t="s">
        <v>81</v>
      </c>
      <c r="I8" s="144"/>
      <c r="J8" s="152" t="s">
        <v>82</v>
      </c>
      <c r="K8" s="144"/>
      <c r="L8" s="152" t="s">
        <v>83</v>
      </c>
      <c r="M8" s="150"/>
      <c r="N8" s="1283"/>
      <c r="O8" s="1280"/>
      <c r="P8" s="153" t="s">
        <v>84</v>
      </c>
      <c r="Q8" s="154"/>
      <c r="R8" s="1293" t="s">
        <v>85</v>
      </c>
      <c r="S8" s="1294"/>
      <c r="T8" s="1272" t="s">
        <v>77</v>
      </c>
      <c r="U8" s="1273"/>
      <c r="V8" s="1289" t="s">
        <v>545</v>
      </c>
      <c r="W8" s="1290"/>
      <c r="X8" s="1278" t="s">
        <v>78</v>
      </c>
      <c r="Y8" s="1279"/>
      <c r="Z8" s="1278" t="s">
        <v>79</v>
      </c>
      <c r="AA8" s="1279"/>
      <c r="AB8" s="1283"/>
      <c r="AC8" s="1280"/>
      <c r="AD8" s="145" t="s">
        <v>76</v>
      </c>
      <c r="AE8" s="144"/>
      <c r="AF8" s="143" t="s">
        <v>68</v>
      </c>
      <c r="AG8" s="144"/>
      <c r="AH8" s="1278" t="s">
        <v>69</v>
      </c>
      <c r="AI8" s="1279"/>
      <c r="AJ8" s="152" t="s">
        <v>70</v>
      </c>
      <c r="AK8" s="144"/>
      <c r="AL8" s="143" t="s">
        <v>71</v>
      </c>
      <c r="AM8" s="144"/>
      <c r="AN8" s="143" t="s">
        <v>72</v>
      </c>
      <c r="AO8" s="144"/>
      <c r="AP8" s="143" t="s">
        <v>73</v>
      </c>
      <c r="AQ8" s="144"/>
      <c r="AR8" s="1283"/>
    </row>
    <row r="9" spans="1:44" s="141" customFormat="1" ht="31.5" customHeight="1">
      <c r="A9" s="1280"/>
      <c r="B9" s="1270"/>
      <c r="C9" s="1271"/>
      <c r="D9" s="142" t="s">
        <v>164</v>
      </c>
      <c r="E9" s="147"/>
      <c r="F9" s="1270" t="s">
        <v>859</v>
      </c>
      <c r="G9" s="1271"/>
      <c r="H9" s="156" t="s">
        <v>860</v>
      </c>
      <c r="I9" s="147"/>
      <c r="J9" s="148" t="s">
        <v>861</v>
      </c>
      <c r="K9" s="147"/>
      <c r="L9" s="148" t="s">
        <v>862</v>
      </c>
      <c r="M9" s="147"/>
      <c r="N9" s="1283"/>
      <c r="O9" s="1280"/>
      <c r="P9" s="511" t="s">
        <v>863</v>
      </c>
      <c r="Q9" s="157"/>
      <c r="R9" s="158" t="s">
        <v>864</v>
      </c>
      <c r="S9" s="157"/>
      <c r="T9" s="1287" t="s">
        <v>165</v>
      </c>
      <c r="U9" s="1288"/>
      <c r="V9" s="1274" t="s">
        <v>865</v>
      </c>
      <c r="W9" s="1275"/>
      <c r="X9" s="1274" t="s">
        <v>866</v>
      </c>
      <c r="Y9" s="1271"/>
      <c r="Z9" s="1274" t="s">
        <v>867</v>
      </c>
      <c r="AA9" s="1271"/>
      <c r="AB9" s="1283"/>
      <c r="AC9" s="1280"/>
      <c r="AD9" s="148" t="s">
        <v>166</v>
      </c>
      <c r="AE9" s="147"/>
      <c r="AF9" s="142" t="s">
        <v>868</v>
      </c>
      <c r="AG9" s="147"/>
      <c r="AH9" s="1270" t="s">
        <v>272</v>
      </c>
      <c r="AI9" s="1271"/>
      <c r="AJ9" s="148" t="s">
        <v>869</v>
      </c>
      <c r="AK9" s="147"/>
      <c r="AL9" s="142" t="s">
        <v>273</v>
      </c>
      <c r="AM9" s="147"/>
      <c r="AN9" s="142" t="s">
        <v>274</v>
      </c>
      <c r="AO9" s="147"/>
      <c r="AP9" s="142" t="s">
        <v>160</v>
      </c>
      <c r="AQ9" s="147"/>
      <c r="AR9" s="1283"/>
    </row>
    <row r="10" spans="1:44" s="141" customFormat="1" ht="15" customHeight="1">
      <c r="A10" s="1280"/>
      <c r="B10" s="159" t="s">
        <v>167</v>
      </c>
      <c r="C10" s="144" t="s">
        <v>168</v>
      </c>
      <c r="D10" s="151" t="s">
        <v>167</v>
      </c>
      <c r="E10" s="144" t="s">
        <v>168</v>
      </c>
      <c r="F10" s="151" t="s">
        <v>167</v>
      </c>
      <c r="G10" s="149" t="s">
        <v>168</v>
      </c>
      <c r="H10" s="151" t="s">
        <v>167</v>
      </c>
      <c r="I10" s="144" t="s">
        <v>168</v>
      </c>
      <c r="J10" s="151" t="s">
        <v>167</v>
      </c>
      <c r="K10" s="144" t="s">
        <v>168</v>
      </c>
      <c r="L10" s="151" t="s">
        <v>167</v>
      </c>
      <c r="M10" s="144" t="s">
        <v>168</v>
      </c>
      <c r="N10" s="1283"/>
      <c r="O10" s="1280"/>
      <c r="P10" s="151" t="s">
        <v>167</v>
      </c>
      <c r="Q10" s="144" t="s">
        <v>168</v>
      </c>
      <c r="R10" s="151" t="s">
        <v>167</v>
      </c>
      <c r="S10" s="144" t="s">
        <v>168</v>
      </c>
      <c r="T10" s="151" t="s">
        <v>167</v>
      </c>
      <c r="U10" s="149" t="s">
        <v>168</v>
      </c>
      <c r="V10" s="151" t="s">
        <v>167</v>
      </c>
      <c r="W10" s="144" t="s">
        <v>168</v>
      </c>
      <c r="X10" s="151" t="s">
        <v>167</v>
      </c>
      <c r="Y10" s="144" t="s">
        <v>168</v>
      </c>
      <c r="Z10" s="151" t="s">
        <v>167</v>
      </c>
      <c r="AA10" s="144" t="s">
        <v>168</v>
      </c>
      <c r="AB10" s="1283"/>
      <c r="AC10" s="1280"/>
      <c r="AD10" s="151" t="s">
        <v>167</v>
      </c>
      <c r="AE10" s="144" t="s">
        <v>168</v>
      </c>
      <c r="AF10" s="151" t="s">
        <v>167</v>
      </c>
      <c r="AG10" s="144" t="s">
        <v>168</v>
      </c>
      <c r="AH10" s="151" t="s">
        <v>167</v>
      </c>
      <c r="AI10" s="160" t="s">
        <v>168</v>
      </c>
      <c r="AJ10" s="151" t="s">
        <v>167</v>
      </c>
      <c r="AK10" s="144" t="s">
        <v>168</v>
      </c>
      <c r="AL10" s="151" t="s">
        <v>167</v>
      </c>
      <c r="AM10" s="144" t="s">
        <v>168</v>
      </c>
      <c r="AN10" s="151" t="s">
        <v>167</v>
      </c>
      <c r="AO10" s="144" t="s">
        <v>168</v>
      </c>
      <c r="AP10" s="151" t="s">
        <v>167</v>
      </c>
      <c r="AQ10" s="144" t="s">
        <v>168</v>
      </c>
      <c r="AR10" s="1283"/>
    </row>
    <row r="11" spans="1:44" s="141" customFormat="1" ht="15" customHeight="1">
      <c r="A11" s="1281"/>
      <c r="B11" s="156" t="s">
        <v>853</v>
      </c>
      <c r="C11" s="147" t="s">
        <v>169</v>
      </c>
      <c r="D11" s="161" t="s">
        <v>852</v>
      </c>
      <c r="E11" s="147" t="s">
        <v>169</v>
      </c>
      <c r="F11" s="161" t="s">
        <v>852</v>
      </c>
      <c r="G11" s="155" t="s">
        <v>169</v>
      </c>
      <c r="H11" s="161" t="s">
        <v>852</v>
      </c>
      <c r="I11" s="147" t="s">
        <v>169</v>
      </c>
      <c r="J11" s="161" t="s">
        <v>852</v>
      </c>
      <c r="K11" s="147" t="s">
        <v>169</v>
      </c>
      <c r="L11" s="161" t="s">
        <v>852</v>
      </c>
      <c r="M11" s="147" t="s">
        <v>169</v>
      </c>
      <c r="N11" s="1284"/>
      <c r="O11" s="1281"/>
      <c r="P11" s="161" t="s">
        <v>852</v>
      </c>
      <c r="Q11" s="147" t="s">
        <v>169</v>
      </c>
      <c r="R11" s="161" t="s">
        <v>852</v>
      </c>
      <c r="S11" s="147" t="s">
        <v>169</v>
      </c>
      <c r="T11" s="161" t="s">
        <v>852</v>
      </c>
      <c r="U11" s="155" t="s">
        <v>169</v>
      </c>
      <c r="V11" s="161" t="s">
        <v>852</v>
      </c>
      <c r="W11" s="147" t="s">
        <v>169</v>
      </c>
      <c r="X11" s="161" t="s">
        <v>852</v>
      </c>
      <c r="Y11" s="147" t="s">
        <v>169</v>
      </c>
      <c r="Z11" s="161" t="s">
        <v>852</v>
      </c>
      <c r="AA11" s="147" t="s">
        <v>169</v>
      </c>
      <c r="AB11" s="1284"/>
      <c r="AC11" s="1281"/>
      <c r="AD11" s="161" t="s">
        <v>852</v>
      </c>
      <c r="AE11" s="147" t="s">
        <v>169</v>
      </c>
      <c r="AF11" s="161" t="s">
        <v>852</v>
      </c>
      <c r="AG11" s="147" t="s">
        <v>169</v>
      </c>
      <c r="AH11" s="161" t="s">
        <v>852</v>
      </c>
      <c r="AI11" s="161" t="s">
        <v>169</v>
      </c>
      <c r="AJ11" s="161" t="s">
        <v>852</v>
      </c>
      <c r="AK11" s="147" t="s">
        <v>169</v>
      </c>
      <c r="AL11" s="161" t="s">
        <v>852</v>
      </c>
      <c r="AM11" s="147" t="s">
        <v>169</v>
      </c>
      <c r="AN11" s="161" t="s">
        <v>852</v>
      </c>
      <c r="AO11" s="147" t="s">
        <v>169</v>
      </c>
      <c r="AP11" s="161" t="s">
        <v>852</v>
      </c>
      <c r="AQ11" s="147" t="s">
        <v>169</v>
      </c>
      <c r="AR11" s="1284"/>
    </row>
    <row r="12" spans="1:44" s="255" customFormat="1" ht="24" customHeight="1">
      <c r="A12" s="251">
        <v>2016</v>
      </c>
      <c r="B12" s="357">
        <v>7839</v>
      </c>
      <c r="C12" s="357">
        <v>11846.43</v>
      </c>
      <c r="D12" s="252">
        <v>2273</v>
      </c>
      <c r="E12" s="252">
        <v>1067.43</v>
      </c>
      <c r="F12" s="252">
        <v>1432</v>
      </c>
      <c r="G12" s="252">
        <v>269</v>
      </c>
      <c r="H12" s="252">
        <v>183</v>
      </c>
      <c r="I12" s="252">
        <v>33</v>
      </c>
      <c r="J12" s="252">
        <v>228</v>
      </c>
      <c r="K12" s="252">
        <v>419</v>
      </c>
      <c r="L12" s="252">
        <v>429</v>
      </c>
      <c r="M12" s="252">
        <v>346</v>
      </c>
      <c r="N12" s="253">
        <v>2016</v>
      </c>
      <c r="O12" s="251">
        <v>2016</v>
      </c>
      <c r="P12" s="254">
        <v>0</v>
      </c>
      <c r="Q12" s="254">
        <v>0</v>
      </c>
      <c r="R12" s="252">
        <v>1</v>
      </c>
      <c r="S12" s="252">
        <v>0.43</v>
      </c>
      <c r="T12" s="255">
        <v>5566</v>
      </c>
      <c r="U12" s="255">
        <v>10779</v>
      </c>
      <c r="V12" s="252">
        <v>3919</v>
      </c>
      <c r="W12" s="252">
        <v>5304</v>
      </c>
      <c r="X12" s="252">
        <v>1634</v>
      </c>
      <c r="Y12" s="252">
        <v>5471</v>
      </c>
      <c r="Z12" s="254">
        <v>13</v>
      </c>
      <c r="AA12" s="254">
        <v>4</v>
      </c>
      <c r="AB12" s="253">
        <v>2016</v>
      </c>
      <c r="AC12" s="251">
        <v>2016</v>
      </c>
      <c r="AD12" s="357">
        <v>7839</v>
      </c>
      <c r="AE12" s="357">
        <v>11847</v>
      </c>
      <c r="AF12" s="357">
        <v>1394</v>
      </c>
      <c r="AG12" s="357">
        <v>1153</v>
      </c>
      <c r="AH12" s="357">
        <v>2151</v>
      </c>
      <c r="AI12" s="357">
        <v>3289</v>
      </c>
      <c r="AJ12" s="357">
        <v>2647</v>
      </c>
      <c r="AK12" s="357">
        <v>953</v>
      </c>
      <c r="AL12" s="357">
        <v>1152</v>
      </c>
      <c r="AM12" s="357">
        <v>5274</v>
      </c>
      <c r="AN12" s="357">
        <v>30</v>
      </c>
      <c r="AO12" s="357">
        <v>215</v>
      </c>
      <c r="AP12" s="357">
        <v>465</v>
      </c>
      <c r="AQ12" s="357">
        <v>963</v>
      </c>
      <c r="AR12" s="256">
        <v>2016</v>
      </c>
    </row>
    <row r="13" spans="1:44" s="255" customFormat="1" ht="24" customHeight="1">
      <c r="A13" s="251">
        <v>2017</v>
      </c>
      <c r="B13" s="357">
        <v>10383</v>
      </c>
      <c r="C13" s="357">
        <v>14924</v>
      </c>
      <c r="D13" s="252">
        <v>4310</v>
      </c>
      <c r="E13" s="252">
        <v>1046</v>
      </c>
      <c r="F13" s="252">
        <v>2849</v>
      </c>
      <c r="G13" s="252">
        <v>453</v>
      </c>
      <c r="H13" s="252">
        <v>103</v>
      </c>
      <c r="I13" s="252">
        <v>14</v>
      </c>
      <c r="J13" s="252">
        <v>65</v>
      </c>
      <c r="K13" s="252">
        <v>75</v>
      </c>
      <c r="L13" s="252">
        <v>390</v>
      </c>
      <c r="M13" s="252">
        <v>342</v>
      </c>
      <c r="N13" s="253">
        <v>2017</v>
      </c>
      <c r="O13" s="251">
        <v>2017</v>
      </c>
      <c r="P13" s="254">
        <v>0</v>
      </c>
      <c r="Q13" s="254">
        <v>0</v>
      </c>
      <c r="R13" s="252">
        <v>903</v>
      </c>
      <c r="S13" s="252">
        <v>162</v>
      </c>
      <c r="T13" s="255">
        <v>6073</v>
      </c>
      <c r="U13" s="255">
        <v>13878</v>
      </c>
      <c r="V13" s="252">
        <v>4115</v>
      </c>
      <c r="W13" s="252">
        <v>5893</v>
      </c>
      <c r="X13" s="252">
        <v>1942</v>
      </c>
      <c r="Y13" s="252">
        <v>7967</v>
      </c>
      <c r="Z13" s="254">
        <v>16</v>
      </c>
      <c r="AA13" s="254">
        <v>18</v>
      </c>
      <c r="AB13" s="253">
        <v>2017</v>
      </c>
      <c r="AC13" s="251">
        <v>2017</v>
      </c>
      <c r="AD13" s="357">
        <v>10383</v>
      </c>
      <c r="AE13" s="357">
        <v>14924</v>
      </c>
      <c r="AF13" s="357">
        <v>1403</v>
      </c>
      <c r="AG13" s="357">
        <v>1211</v>
      </c>
      <c r="AH13" s="357">
        <v>2443</v>
      </c>
      <c r="AI13" s="357">
        <v>3165</v>
      </c>
      <c r="AJ13" s="357">
        <v>4357</v>
      </c>
      <c r="AK13" s="357">
        <v>940</v>
      </c>
      <c r="AL13" s="357">
        <v>1470</v>
      </c>
      <c r="AM13" s="357">
        <v>8592</v>
      </c>
      <c r="AN13" s="357">
        <v>13</v>
      </c>
      <c r="AO13" s="357">
        <v>60</v>
      </c>
      <c r="AP13" s="357">
        <v>697</v>
      </c>
      <c r="AQ13" s="357">
        <v>956</v>
      </c>
      <c r="AR13" s="256">
        <v>2017</v>
      </c>
    </row>
    <row r="14" spans="1:44" s="901" customFormat="1" ht="24" customHeight="1">
      <c r="A14" s="895">
        <v>2018</v>
      </c>
      <c r="B14" s="899">
        <f>SUM(D14,T14)</f>
        <v>7703</v>
      </c>
      <c r="C14" s="899">
        <f>SUM(E14,U14)</f>
        <v>13572.400000000001</v>
      </c>
      <c r="D14" s="896">
        <f>SUM(F14,H14,J14,L14,P14,R14)</f>
        <v>2133</v>
      </c>
      <c r="E14" s="896">
        <f>SUM(G14,I14,K14,M14,Q14,S14)</f>
        <v>1170.7</v>
      </c>
      <c r="F14" s="896">
        <v>1011</v>
      </c>
      <c r="G14" s="896">
        <v>98</v>
      </c>
      <c r="H14" s="896">
        <v>94</v>
      </c>
      <c r="I14" s="896">
        <v>15.7</v>
      </c>
      <c r="J14" s="896">
        <v>44</v>
      </c>
      <c r="K14" s="896">
        <v>624</v>
      </c>
      <c r="L14" s="896">
        <v>369</v>
      </c>
      <c r="M14" s="896">
        <v>371</v>
      </c>
      <c r="N14" s="897">
        <v>2018</v>
      </c>
      <c r="O14" s="895">
        <v>2018</v>
      </c>
      <c r="P14" s="898">
        <v>0</v>
      </c>
      <c r="Q14" s="898">
        <v>0</v>
      </c>
      <c r="R14" s="896">
        <v>615</v>
      </c>
      <c r="S14" s="896">
        <v>62</v>
      </c>
      <c r="T14" s="901">
        <f>SUM(V14,X14,Z14)</f>
        <v>5570</v>
      </c>
      <c r="U14" s="901">
        <f>SUM(W14,Y14,AA14)</f>
        <v>12401.7</v>
      </c>
      <c r="V14" s="898">
        <v>3645</v>
      </c>
      <c r="W14" s="898">
        <v>4591.7</v>
      </c>
      <c r="X14" s="896">
        <v>1923</v>
      </c>
      <c r="Y14" s="896">
        <v>7800</v>
      </c>
      <c r="Z14" s="898">
        <v>2</v>
      </c>
      <c r="AA14" s="898">
        <v>10</v>
      </c>
      <c r="AB14" s="897">
        <v>2018</v>
      </c>
      <c r="AC14" s="895">
        <v>2018</v>
      </c>
      <c r="AD14" s="899">
        <f>SUM(AF14,AH14,AJ14,AL14,AN14,AP14)</f>
        <v>7703</v>
      </c>
      <c r="AE14" s="899">
        <f>SUM(AG14,AI14,AK14,AM14,AO14,AQ14)</f>
        <v>13571.800000000001</v>
      </c>
      <c r="AF14" s="899">
        <v>1263</v>
      </c>
      <c r="AG14" s="899">
        <v>1096</v>
      </c>
      <c r="AH14" s="899">
        <v>2023</v>
      </c>
      <c r="AI14" s="899">
        <v>3236.7</v>
      </c>
      <c r="AJ14" s="899">
        <v>2878</v>
      </c>
      <c r="AK14" s="899">
        <v>654</v>
      </c>
      <c r="AL14" s="899">
        <v>1095</v>
      </c>
      <c r="AM14" s="899">
        <v>7354</v>
      </c>
      <c r="AN14" s="899">
        <v>17</v>
      </c>
      <c r="AO14" s="899">
        <v>377.6</v>
      </c>
      <c r="AP14" s="899">
        <v>427</v>
      </c>
      <c r="AQ14" s="899">
        <v>853.5</v>
      </c>
      <c r="AR14" s="900">
        <v>2018</v>
      </c>
    </row>
    <row r="15" spans="1:44" s="901" customFormat="1" ht="24" customHeight="1">
      <c r="A15" s="895">
        <v>2019</v>
      </c>
      <c r="B15" s="899">
        <v>8500</v>
      </c>
      <c r="C15" s="899">
        <v>14174.699999999999</v>
      </c>
      <c r="D15" s="896">
        <v>2407</v>
      </c>
      <c r="E15" s="896">
        <v>1409.8</v>
      </c>
      <c r="F15" s="896">
        <v>1424</v>
      </c>
      <c r="G15" s="896">
        <v>228.8</v>
      </c>
      <c r="H15" s="896">
        <v>88</v>
      </c>
      <c r="I15" s="896">
        <v>30.5</v>
      </c>
      <c r="J15" s="896">
        <v>27</v>
      </c>
      <c r="K15" s="896">
        <v>31</v>
      </c>
      <c r="L15" s="896">
        <v>323</v>
      </c>
      <c r="M15" s="896">
        <v>332.5</v>
      </c>
      <c r="N15" s="897">
        <v>2019</v>
      </c>
      <c r="O15" s="895">
        <v>2019</v>
      </c>
      <c r="P15" s="898">
        <v>0</v>
      </c>
      <c r="Q15" s="898">
        <v>0</v>
      </c>
      <c r="R15" s="896">
        <v>545</v>
      </c>
      <c r="S15" s="896">
        <v>787</v>
      </c>
      <c r="T15" s="901">
        <v>6093</v>
      </c>
      <c r="U15" s="901">
        <v>12764.9</v>
      </c>
      <c r="V15" s="898">
        <v>4115</v>
      </c>
      <c r="W15" s="898">
        <v>6099</v>
      </c>
      <c r="X15" s="896">
        <v>1974</v>
      </c>
      <c r="Y15" s="896">
        <v>6662.9</v>
      </c>
      <c r="Z15" s="898">
        <v>4</v>
      </c>
      <c r="AA15" s="898">
        <v>3</v>
      </c>
      <c r="AB15" s="897">
        <v>2019</v>
      </c>
      <c r="AC15" s="895">
        <v>2019</v>
      </c>
      <c r="AD15" s="899">
        <v>8500</v>
      </c>
      <c r="AE15" s="899">
        <v>14174.8</v>
      </c>
      <c r="AF15" s="899">
        <v>1240</v>
      </c>
      <c r="AG15" s="899">
        <v>981.7</v>
      </c>
      <c r="AH15" s="899">
        <v>1903</v>
      </c>
      <c r="AI15" s="899">
        <v>3118.6</v>
      </c>
      <c r="AJ15" s="899">
        <v>3745</v>
      </c>
      <c r="AK15" s="899">
        <v>1817</v>
      </c>
      <c r="AL15" s="899">
        <v>1119</v>
      </c>
      <c r="AM15" s="899">
        <v>7749</v>
      </c>
      <c r="AN15" s="899">
        <v>32</v>
      </c>
      <c r="AO15" s="899">
        <v>112.5</v>
      </c>
      <c r="AP15" s="899">
        <v>461</v>
      </c>
      <c r="AQ15" s="899">
        <v>396</v>
      </c>
      <c r="AR15" s="900">
        <v>2019</v>
      </c>
    </row>
    <row r="16" spans="1:44" s="1123" customFormat="1" ht="24" customHeight="1">
      <c r="A16" s="1118">
        <v>2020</v>
      </c>
      <c r="B16" s="1119">
        <v>9266</v>
      </c>
      <c r="C16" s="1119">
        <v>13592.289</v>
      </c>
      <c r="D16" s="1120">
        <v>2803</v>
      </c>
      <c r="E16" s="1120">
        <v>1454.345</v>
      </c>
      <c r="F16" s="1120">
        <v>1617</v>
      </c>
      <c r="G16" s="1120">
        <v>696.69</v>
      </c>
      <c r="H16" s="1120">
        <v>359</v>
      </c>
      <c r="I16" s="1120">
        <v>17.641</v>
      </c>
      <c r="J16" s="1120">
        <v>47</v>
      </c>
      <c r="K16" s="1120">
        <v>336.608</v>
      </c>
      <c r="L16" s="1120">
        <v>360</v>
      </c>
      <c r="M16" s="1120">
        <v>374.882</v>
      </c>
      <c r="N16" s="1121">
        <v>2020</v>
      </c>
      <c r="O16" s="1118">
        <v>2020</v>
      </c>
      <c r="P16" s="898">
        <v>0</v>
      </c>
      <c r="Q16" s="898">
        <v>0</v>
      </c>
      <c r="R16" s="1120">
        <v>420</v>
      </c>
      <c r="S16" s="1120">
        <v>28.524</v>
      </c>
      <c r="T16" s="1123">
        <v>6463</v>
      </c>
      <c r="U16" s="1123">
        <v>12137.944</v>
      </c>
      <c r="V16" s="1120">
        <v>4267</v>
      </c>
      <c r="W16" s="1120">
        <v>5163.648</v>
      </c>
      <c r="X16" s="1120">
        <v>2196</v>
      </c>
      <c r="Y16" s="1120">
        <v>6974.296</v>
      </c>
      <c r="Z16" s="1122">
        <v>0</v>
      </c>
      <c r="AA16" s="1122">
        <v>0</v>
      </c>
      <c r="AB16" s="1121">
        <v>2020</v>
      </c>
      <c r="AC16" s="1118">
        <v>2020</v>
      </c>
      <c r="AD16" s="1119">
        <v>9266</v>
      </c>
      <c r="AE16" s="1119">
        <v>13592.289</v>
      </c>
      <c r="AF16" s="1119">
        <v>1342</v>
      </c>
      <c r="AG16" s="1119">
        <v>1223.581</v>
      </c>
      <c r="AH16" s="1119">
        <v>2202</v>
      </c>
      <c r="AI16" s="1119">
        <v>3633.378</v>
      </c>
      <c r="AJ16" s="1119">
        <v>4139</v>
      </c>
      <c r="AK16" s="1119">
        <v>18543.514</v>
      </c>
      <c r="AL16" s="1119">
        <v>938</v>
      </c>
      <c r="AM16" s="1119">
        <v>5191.17</v>
      </c>
      <c r="AN16" s="1119">
        <v>88</v>
      </c>
      <c r="AO16" s="1119">
        <v>778.882</v>
      </c>
      <c r="AP16" s="1119">
        <v>557</v>
      </c>
      <c r="AQ16" s="1119">
        <v>911.764</v>
      </c>
      <c r="AR16" s="1124">
        <v>2020</v>
      </c>
    </row>
    <row r="17" spans="1:44" s="168" customFormat="1" ht="18.75" customHeight="1" hidden="1">
      <c r="A17" s="163"/>
      <c r="B17" s="162"/>
      <c r="C17" s="164"/>
      <c r="D17" s="162"/>
      <c r="E17" s="164"/>
      <c r="F17" s="262"/>
      <c r="G17" s="274"/>
      <c r="H17" s="262"/>
      <c r="I17" s="274"/>
      <c r="J17" s="262"/>
      <c r="K17" s="274"/>
      <c r="L17" s="262"/>
      <c r="M17" s="274"/>
      <c r="N17" s="165"/>
      <c r="O17" s="163"/>
      <c r="P17" s="262"/>
      <c r="Q17" s="275"/>
      <c r="R17" s="262"/>
      <c r="S17" s="274"/>
      <c r="T17" s="162"/>
      <c r="U17" s="164"/>
      <c r="V17" s="262"/>
      <c r="W17" s="274"/>
      <c r="X17" s="262"/>
      <c r="Y17" s="274"/>
      <c r="Z17" s="166">
        <v>0</v>
      </c>
      <c r="AA17" s="166">
        <v>0</v>
      </c>
      <c r="AB17" s="165"/>
      <c r="AC17" s="163"/>
      <c r="AD17" s="162"/>
      <c r="AE17" s="164"/>
      <c r="AF17" s="262"/>
      <c r="AG17" s="276"/>
      <c r="AH17" s="277"/>
      <c r="AI17" s="276"/>
      <c r="AJ17" s="277"/>
      <c r="AK17" s="276"/>
      <c r="AL17" s="277"/>
      <c r="AM17" s="276"/>
      <c r="AN17" s="277"/>
      <c r="AO17" s="276"/>
      <c r="AP17" s="277"/>
      <c r="AQ17" s="276"/>
      <c r="AR17" s="167"/>
    </row>
    <row r="18" spans="1:44" s="141" customFormat="1" ht="3" customHeight="1" thickBot="1">
      <c r="A18" s="278"/>
      <c r="B18" s="279"/>
      <c r="C18" s="280"/>
      <c r="D18" s="280"/>
      <c r="E18" s="280"/>
      <c r="F18" s="279"/>
      <c r="G18" s="280"/>
      <c r="H18" s="279"/>
      <c r="I18" s="279"/>
      <c r="J18" s="279"/>
      <c r="K18" s="279"/>
      <c r="L18" s="279"/>
      <c r="M18" s="279"/>
      <c r="N18" s="281"/>
      <c r="O18" s="278"/>
      <c r="P18" s="279"/>
      <c r="Q18" s="279"/>
      <c r="R18" s="279"/>
      <c r="S18" s="282"/>
      <c r="T18" s="282"/>
      <c r="U18" s="282"/>
      <c r="V18" s="282"/>
      <c r="W18" s="282"/>
      <c r="X18" s="282"/>
      <c r="Y18" s="282"/>
      <c r="Z18" s="282"/>
      <c r="AA18" s="282"/>
      <c r="AB18" s="281"/>
      <c r="AC18" s="278"/>
      <c r="AD18" s="279"/>
      <c r="AE18" s="280"/>
      <c r="AF18" s="283"/>
      <c r="AG18" s="284"/>
      <c r="AH18" s="284"/>
      <c r="AI18" s="284"/>
      <c r="AJ18" s="284"/>
      <c r="AK18" s="284"/>
      <c r="AL18" s="284"/>
      <c r="AM18" s="284"/>
      <c r="AN18" s="284"/>
      <c r="AO18" s="284"/>
      <c r="AP18" s="284"/>
      <c r="AQ18" s="284"/>
      <c r="AR18" s="285"/>
    </row>
    <row r="19" spans="1:43" s="397" customFormat="1" ht="12" customHeight="1">
      <c r="A19" s="394" t="s">
        <v>204</v>
      </c>
      <c r="B19" s="395"/>
      <c r="C19" s="394"/>
      <c r="D19" s="394"/>
      <c r="E19" s="394"/>
      <c r="F19" s="396"/>
      <c r="H19" s="398" t="s">
        <v>170</v>
      </c>
      <c r="I19" s="396"/>
      <c r="J19" s="396"/>
      <c r="K19" s="396"/>
      <c r="M19" s="398"/>
      <c r="O19" s="394" t="s">
        <v>204</v>
      </c>
      <c r="P19" s="398"/>
      <c r="Q19" s="398"/>
      <c r="R19" s="396"/>
      <c r="S19" s="399"/>
      <c r="T19" s="399"/>
      <c r="U19" s="400"/>
      <c r="V19" s="398" t="s">
        <v>170</v>
      </c>
      <c r="W19" s="400"/>
      <c r="X19" s="400"/>
      <c r="Y19" s="400"/>
      <c r="Z19" s="400"/>
      <c r="AA19" s="400"/>
      <c r="AC19" s="394" t="s">
        <v>204</v>
      </c>
      <c r="AD19" s="395"/>
      <c r="AE19" s="394"/>
      <c r="AF19" s="401"/>
      <c r="AG19" s="401"/>
      <c r="AH19" s="401"/>
      <c r="AI19" s="401"/>
      <c r="AJ19" s="398" t="s">
        <v>170</v>
      </c>
      <c r="AK19" s="398"/>
      <c r="AL19" s="401"/>
      <c r="AM19" s="401"/>
      <c r="AN19" s="401"/>
      <c r="AO19" s="401"/>
      <c r="AP19" s="401"/>
      <c r="AQ19" s="401"/>
    </row>
    <row r="20" spans="1:44" s="90" customFormat="1" ht="18.75" customHeight="1">
      <c r="A20" s="89"/>
      <c r="B20" s="100"/>
      <c r="C20" s="89"/>
      <c r="D20" s="89"/>
      <c r="E20" s="89"/>
      <c r="F20" s="92"/>
      <c r="M20" s="92"/>
      <c r="N20" s="89"/>
      <c r="O20" s="89"/>
      <c r="P20" s="92"/>
      <c r="Q20" s="92"/>
      <c r="R20" s="391"/>
      <c r="S20" s="391"/>
      <c r="T20" s="391"/>
      <c r="U20" s="391"/>
      <c r="V20" s="391"/>
      <c r="W20" s="391"/>
      <c r="X20" s="391"/>
      <c r="Y20" s="391"/>
      <c r="Z20" s="391"/>
      <c r="AA20" s="391"/>
      <c r="AB20" s="391"/>
      <c r="AC20" s="391"/>
      <c r="AD20" s="391"/>
      <c r="AE20" s="391"/>
      <c r="AF20" s="99"/>
      <c r="AG20" s="99"/>
      <c r="AH20" s="99"/>
      <c r="AI20" s="99"/>
      <c r="AJ20" s="99"/>
      <c r="AK20" s="99"/>
      <c r="AL20" s="99"/>
      <c r="AM20" s="99"/>
      <c r="AN20" s="99"/>
      <c r="AO20" s="99"/>
      <c r="AP20" s="99"/>
      <c r="AQ20" s="99"/>
      <c r="AR20" s="89"/>
    </row>
    <row r="21" spans="1:43" ht="21" customHeight="1">
      <c r="A21" s="392"/>
      <c r="B21" s="102"/>
      <c r="F21" s="104"/>
      <c r="M21" s="104"/>
      <c r="O21" s="392"/>
      <c r="P21" s="104"/>
      <c r="Q21" s="104"/>
      <c r="S21" s="101"/>
      <c r="T21" s="101"/>
      <c r="U21" s="106"/>
      <c r="V21" s="106"/>
      <c r="W21" s="106"/>
      <c r="X21" s="106"/>
      <c r="Y21" s="106"/>
      <c r="Z21" s="106"/>
      <c r="AA21" s="106"/>
      <c r="AC21" s="392"/>
      <c r="AD21" s="102"/>
      <c r="AF21" s="106"/>
      <c r="AG21" s="106"/>
      <c r="AH21" s="106"/>
      <c r="AI21" s="106"/>
      <c r="AJ21" s="106"/>
      <c r="AK21" s="106"/>
      <c r="AL21" s="106"/>
      <c r="AM21" s="106"/>
      <c r="AN21" s="106"/>
      <c r="AO21" s="106"/>
      <c r="AP21" s="106"/>
      <c r="AQ21" s="106"/>
    </row>
    <row r="22" spans="2:43" ht="15.75">
      <c r="B22" s="102"/>
      <c r="F22" s="104"/>
      <c r="M22" s="104"/>
      <c r="P22" s="104"/>
      <c r="Q22" s="104"/>
      <c r="S22" s="107"/>
      <c r="T22" s="107"/>
      <c r="U22" s="106"/>
      <c r="V22" s="106"/>
      <c r="W22" s="106"/>
      <c r="X22" s="106"/>
      <c r="Y22" s="106"/>
      <c r="Z22" s="106"/>
      <c r="AA22" s="106"/>
      <c r="AD22" s="102"/>
      <c r="AF22" s="106"/>
      <c r="AG22" s="106"/>
      <c r="AH22" s="106"/>
      <c r="AI22" s="106"/>
      <c r="AJ22" s="106"/>
      <c r="AK22" s="106"/>
      <c r="AL22" s="106"/>
      <c r="AM22" s="106"/>
      <c r="AN22" s="106"/>
      <c r="AO22" s="106"/>
      <c r="AP22" s="106"/>
      <c r="AQ22" s="106"/>
    </row>
    <row r="23" spans="2:30" ht="15.75">
      <c r="B23" s="102"/>
      <c r="F23" s="104"/>
      <c r="AD23" s="102"/>
    </row>
    <row r="24" spans="2:30" ht="15.75">
      <c r="B24" s="102"/>
      <c r="F24" s="104"/>
      <c r="AD24" s="102"/>
    </row>
    <row r="25" ht="15.75">
      <c r="F25" s="104"/>
    </row>
    <row r="26" ht="15.75">
      <c r="F26" s="104"/>
    </row>
  </sheetData>
  <sheetProtection/>
  <mergeCells count="28">
    <mergeCell ref="V8:W8"/>
    <mergeCell ref="X8:Y8"/>
    <mergeCell ref="V7:AA7"/>
    <mergeCell ref="F9:G9"/>
    <mergeCell ref="F8:G8"/>
    <mergeCell ref="O6:O11"/>
    <mergeCell ref="N6:N11"/>
    <mergeCell ref="R8:S8"/>
    <mergeCell ref="O3:U3"/>
    <mergeCell ref="V3:AB3"/>
    <mergeCell ref="AB6:AB11"/>
    <mergeCell ref="X9:Y9"/>
    <mergeCell ref="Z9:AA9"/>
    <mergeCell ref="A3:G3"/>
    <mergeCell ref="H3:N3"/>
    <mergeCell ref="Z8:AA8"/>
    <mergeCell ref="A6:A11"/>
    <mergeCell ref="T9:U9"/>
    <mergeCell ref="B6:C7"/>
    <mergeCell ref="B8:C9"/>
    <mergeCell ref="T8:U8"/>
    <mergeCell ref="V9:W9"/>
    <mergeCell ref="AJ3:AR3"/>
    <mergeCell ref="AH8:AI8"/>
    <mergeCell ref="AC6:AC11"/>
    <mergeCell ref="AR6:AR11"/>
    <mergeCell ref="AC3:AI3"/>
    <mergeCell ref="AH9:AI9"/>
  </mergeCells>
  <printOptions/>
  <pageMargins left="0.984251968503937" right="0.984251968503937" top="0.5905511811023623" bottom="0.5905511811023623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user1</cp:lastModifiedBy>
  <cp:lastPrinted>2018-02-06T11:30:22Z</cp:lastPrinted>
  <dcterms:created xsi:type="dcterms:W3CDTF">2007-11-20T05:45:37Z</dcterms:created>
  <dcterms:modified xsi:type="dcterms:W3CDTF">2022-03-14T05:01:49Z</dcterms:modified>
  <cp:category/>
  <cp:version/>
  <cp:contentType/>
  <cp:contentStatus/>
</cp:coreProperties>
</file>